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dithReef\Downloads\"/>
    </mc:Choice>
  </mc:AlternateContent>
  <xr:revisionPtr revIDLastSave="0" documentId="13_ncr:1_{43975E18-9D7E-4137-B5A6-AEB42D59C3DD}" xr6:coauthVersionLast="36" xr6:coauthVersionMax="36" xr10:uidLastSave="{00000000-0000-0000-0000-000000000000}"/>
  <bookViews>
    <workbookView xWindow="0" yWindow="0" windowWidth="23040" windowHeight="9060" tabRatio="621" xr2:uid="{684A8952-66BC-46B9-A9FF-0E9DAA6B2F78}"/>
  </bookViews>
  <sheets>
    <sheet name="Overzicht" sheetId="1" r:id="rId1"/>
    <sheet name="Jan" sheetId="28" r:id="rId2"/>
    <sheet name="Feb" sheetId="17" r:id="rId3"/>
    <sheet name="Mar" sheetId="18" r:id="rId4"/>
    <sheet name="Apr" sheetId="19" r:id="rId5"/>
    <sheet name="Mei" sheetId="20" r:id="rId6"/>
    <sheet name="Jun" sheetId="22" r:id="rId7"/>
    <sheet name="Jul" sheetId="21" r:id="rId8"/>
    <sheet name="Aug" sheetId="24" r:id="rId9"/>
    <sheet name="Sept" sheetId="25" r:id="rId10"/>
    <sheet name="Okt" sheetId="26" r:id="rId11"/>
    <sheet name="Nov" sheetId="27" r:id="rId12"/>
    <sheet name="Dec" sheetId="23" r:id="rId13"/>
    <sheet name="Sheet2" sheetId="2" state="hidden" r:id="rId14"/>
  </sheets>
  <definedNames>
    <definedName name="_xlnm.Print_Area" localSheetId="4">Apr!$A$1:$AL$52</definedName>
    <definedName name="_xlnm.Print_Area" localSheetId="8">Aug!$B$1:$AL$49</definedName>
    <definedName name="_xlnm.Print_Area" localSheetId="12">Dec!$A$1:$AM$52</definedName>
    <definedName name="_xlnm.Print_Area" localSheetId="2">Feb!$A$1:$AK$52</definedName>
    <definedName name="_xlnm.Print_Area" localSheetId="1">Jan!$A$1:$AM$52</definedName>
    <definedName name="_xlnm.Print_Area" localSheetId="7">Jul!$A$1:$AM$52</definedName>
    <definedName name="_xlnm.Print_Area" localSheetId="6">Jun!$A$1:$AL$52</definedName>
    <definedName name="_xlnm.Print_Area" localSheetId="3">Mar!$A$1:$AM$52</definedName>
    <definedName name="_xlnm.Print_Area" localSheetId="5">Mei!$A$1:$AM$52</definedName>
    <definedName name="_xlnm.Print_Area" localSheetId="11">Nov!$A$1:$AL$52</definedName>
    <definedName name="_xlnm.Print_Area" localSheetId="10">Okt!$A$1:$AM$52</definedName>
    <definedName name="_xlnm.Print_Area" localSheetId="0">Overzicht!$B$1:$S$47</definedName>
    <definedName name="_xlnm.Print_Area" localSheetId="9">Sept!$A$1:$AL$52</definedName>
    <definedName name="Jaar">Sheet2!$J$5:$L$13</definedName>
    <definedName name="PRF" comment="Projektfunktion">Overzicht!$C$13:$S$17</definedName>
    <definedName name="TA" comment="Taalindicator: 2=NL, 3=DE">Sheet2!$A$1:$E$60</definedName>
    <definedName name="TI" comment="Taal: 2 NL, 3 DE">Sheet2!$L$1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I24" i="1"/>
  <c r="J24" i="1" s="1"/>
  <c r="K24" i="1" s="1"/>
  <c r="L24" i="1" s="1"/>
  <c r="M24" i="1" s="1"/>
  <c r="N24" i="1" s="1"/>
  <c r="O24" i="1" s="1"/>
  <c r="P24" i="1" l="1"/>
  <c r="Q24" i="1" s="1"/>
  <c r="R24" i="1" s="1"/>
  <c r="Z4" i="25"/>
  <c r="Z4" i="28"/>
  <c r="Z4" i="18"/>
  <c r="U14" i="1"/>
  <c r="U15" i="1"/>
  <c r="U16" i="1"/>
  <c r="U17" i="1"/>
  <c r="U13" i="1"/>
  <c r="E28" i="1"/>
  <c r="E29" i="1"/>
  <c r="E30" i="1"/>
  <c r="E31" i="1"/>
  <c r="C31" i="1"/>
  <c r="C30" i="1"/>
  <c r="C29" i="1"/>
  <c r="C28" i="1"/>
  <c r="C27" i="1"/>
  <c r="Z4" i="17" l="1"/>
  <c r="Z4" i="22"/>
  <c r="Z4" i="20"/>
  <c r="U11" i="1"/>
  <c r="AL29" i="24"/>
  <c r="Z4" i="19" l="1"/>
  <c r="AL33" i="28"/>
  <c r="G39" i="1" s="1"/>
  <c r="AL31" i="28"/>
  <c r="G37" i="1" s="1"/>
  <c r="AL29" i="28"/>
  <c r="G35" i="1" s="1"/>
  <c r="AK27" i="28"/>
  <c r="AK35" i="28" s="1"/>
  <c r="AJ27" i="28"/>
  <c r="AJ35" i="28" s="1"/>
  <c r="AI27" i="28"/>
  <c r="AI35" i="28" s="1"/>
  <c r="AH27" i="28"/>
  <c r="AH35" i="28" s="1"/>
  <c r="AG27" i="28"/>
  <c r="AG35" i="28" s="1"/>
  <c r="AF27" i="28"/>
  <c r="AF35" i="28" s="1"/>
  <c r="AE27" i="28"/>
  <c r="AE35" i="28" s="1"/>
  <c r="AD27" i="28"/>
  <c r="AD35" i="28" s="1"/>
  <c r="AC27" i="28"/>
  <c r="AC35" i="28" s="1"/>
  <c r="AB27" i="28"/>
  <c r="AB35" i="28" s="1"/>
  <c r="AA27" i="28"/>
  <c r="AA35" i="28" s="1"/>
  <c r="Z27" i="28"/>
  <c r="Z35" i="28" s="1"/>
  <c r="Y27" i="28"/>
  <c r="Y35" i="28" s="1"/>
  <c r="X27" i="28"/>
  <c r="X35" i="28" s="1"/>
  <c r="W27" i="28"/>
  <c r="W35" i="28" s="1"/>
  <c r="V27" i="28"/>
  <c r="V35" i="28" s="1"/>
  <c r="U27" i="28"/>
  <c r="U35" i="28" s="1"/>
  <c r="T27" i="28"/>
  <c r="T35" i="28" s="1"/>
  <c r="S27" i="28"/>
  <c r="S35" i="28" s="1"/>
  <c r="R27" i="28"/>
  <c r="R35" i="28" s="1"/>
  <c r="Q27" i="28"/>
  <c r="Q35" i="28" s="1"/>
  <c r="P27" i="28"/>
  <c r="P35" i="28" s="1"/>
  <c r="O27" i="28"/>
  <c r="O35" i="28" s="1"/>
  <c r="N27" i="28"/>
  <c r="N35" i="28" s="1"/>
  <c r="M27" i="28"/>
  <c r="M35" i="28" s="1"/>
  <c r="L27" i="28"/>
  <c r="L35" i="28" s="1"/>
  <c r="K27" i="28"/>
  <c r="K35" i="28" s="1"/>
  <c r="J27" i="28"/>
  <c r="J35" i="28" s="1"/>
  <c r="I27" i="28"/>
  <c r="I35" i="28" s="1"/>
  <c r="H27" i="28"/>
  <c r="H35" i="28" s="1"/>
  <c r="G27" i="28"/>
  <c r="AL26" i="28"/>
  <c r="G31" i="1" s="1"/>
  <c r="E26" i="28"/>
  <c r="E16" i="28" s="1"/>
  <c r="C26" i="28"/>
  <c r="B16" i="28" s="1"/>
  <c r="G16" i="28" s="1"/>
  <c r="AL25" i="28"/>
  <c r="G30" i="1" s="1"/>
  <c r="E25" i="28"/>
  <c r="E15" i="28" s="1"/>
  <c r="C25" i="28"/>
  <c r="B15" i="28" s="1"/>
  <c r="G15" i="28" s="1"/>
  <c r="AL24" i="28"/>
  <c r="G29" i="1" s="1"/>
  <c r="E24" i="28"/>
  <c r="E14" i="28" s="1"/>
  <c r="C24" i="28"/>
  <c r="B14" i="28" s="1"/>
  <c r="G14" i="28" s="1"/>
  <c r="AL23" i="28"/>
  <c r="G28" i="1" s="1"/>
  <c r="E23" i="28"/>
  <c r="E13" i="28" s="1"/>
  <c r="AL22" i="28"/>
  <c r="G27" i="1" s="1"/>
  <c r="C22" i="28"/>
  <c r="B12" i="28" s="1"/>
  <c r="G12" i="28" s="1"/>
  <c r="H18" i="28"/>
  <c r="I18" i="28" s="1"/>
  <c r="J18" i="28" s="1"/>
  <c r="K18" i="28" s="1"/>
  <c r="L18" i="28" s="1"/>
  <c r="M18" i="28" s="1"/>
  <c r="N18" i="28" s="1"/>
  <c r="O18" i="28" s="1"/>
  <c r="P18" i="28" s="1"/>
  <c r="Q18" i="28" s="1"/>
  <c r="R18" i="28" s="1"/>
  <c r="S18" i="28" s="1"/>
  <c r="T18" i="28" s="1"/>
  <c r="U18" i="28" s="1"/>
  <c r="V18" i="28" s="1"/>
  <c r="W18" i="28" s="1"/>
  <c r="X18" i="28" s="1"/>
  <c r="Y18" i="28" s="1"/>
  <c r="Z18" i="28" s="1"/>
  <c r="AA18" i="28" s="1"/>
  <c r="AB18" i="28" s="1"/>
  <c r="AC18" i="28" s="1"/>
  <c r="AD18" i="28" s="1"/>
  <c r="AE18" i="28" s="1"/>
  <c r="AF18" i="28" s="1"/>
  <c r="AG18" i="28" s="1"/>
  <c r="AH18" i="28" s="1"/>
  <c r="AI18" i="28" s="1"/>
  <c r="AJ18" i="28" s="1"/>
  <c r="AK18" i="28" s="1"/>
  <c r="AG10" i="28"/>
  <c r="G8" i="28"/>
  <c r="G6" i="28"/>
  <c r="G4" i="28"/>
  <c r="N35" i="1"/>
  <c r="AL29" i="23"/>
  <c r="R35" i="1" s="1"/>
  <c r="AK29" i="27"/>
  <c r="Q35" i="1" s="1"/>
  <c r="AL29" i="26"/>
  <c r="P35" i="1" s="1"/>
  <c r="AK29" i="25"/>
  <c r="O35" i="1" s="1"/>
  <c r="AL29" i="21"/>
  <c r="M35" i="1" s="1"/>
  <c r="AL29" i="20"/>
  <c r="K35" i="1" s="1"/>
  <c r="AK29" i="22"/>
  <c r="L35" i="1" s="1"/>
  <c r="AK29" i="19"/>
  <c r="J35" i="1" s="1"/>
  <c r="AK31" i="19"/>
  <c r="AL29" i="18"/>
  <c r="I35" i="1" s="1"/>
  <c r="AJ29" i="17"/>
  <c r="H35" i="1" s="1"/>
  <c r="Z4" i="21" l="1"/>
  <c r="Z4" i="24"/>
  <c r="S35" i="1"/>
  <c r="AL27" i="28"/>
  <c r="G35" i="28"/>
  <c r="AL35" i="28" s="1"/>
  <c r="G4" i="17"/>
  <c r="J37" i="1"/>
  <c r="AI27" i="17"/>
  <c r="AI35" i="17" s="1"/>
  <c r="AK33" i="27"/>
  <c r="Q39" i="1" s="1"/>
  <c r="AK31" i="27"/>
  <c r="Q37" i="1" s="1"/>
  <c r="AJ27" i="27"/>
  <c r="AJ35" i="27" s="1"/>
  <c r="AI27" i="27"/>
  <c r="AI35" i="27" s="1"/>
  <c r="AH27" i="27"/>
  <c r="AH35" i="27" s="1"/>
  <c r="AG27" i="27"/>
  <c r="AG35" i="27" s="1"/>
  <c r="AF27" i="27"/>
  <c r="AF35" i="27" s="1"/>
  <c r="AE27" i="27"/>
  <c r="AE35" i="27" s="1"/>
  <c r="AD27" i="27"/>
  <c r="AD35" i="27" s="1"/>
  <c r="AC27" i="27"/>
  <c r="AC35" i="27" s="1"/>
  <c r="AB27" i="27"/>
  <c r="AB35" i="27" s="1"/>
  <c r="AA27" i="27"/>
  <c r="AA35" i="27" s="1"/>
  <c r="Z27" i="27"/>
  <c r="Z35" i="27" s="1"/>
  <c r="Y27" i="27"/>
  <c r="Y35" i="27" s="1"/>
  <c r="X27" i="27"/>
  <c r="X35" i="27" s="1"/>
  <c r="W27" i="27"/>
  <c r="W35" i="27" s="1"/>
  <c r="V27" i="27"/>
  <c r="V35" i="27" s="1"/>
  <c r="U27" i="27"/>
  <c r="U35" i="27" s="1"/>
  <c r="T27" i="27"/>
  <c r="T35" i="27" s="1"/>
  <c r="S27" i="27"/>
  <c r="S35" i="27" s="1"/>
  <c r="R27" i="27"/>
  <c r="R35" i="27" s="1"/>
  <c r="Q27" i="27"/>
  <c r="Q35" i="27" s="1"/>
  <c r="P27" i="27"/>
  <c r="P35" i="27" s="1"/>
  <c r="O27" i="27"/>
  <c r="O35" i="27" s="1"/>
  <c r="N27" i="27"/>
  <c r="N35" i="27" s="1"/>
  <c r="M27" i="27"/>
  <c r="M35" i="27" s="1"/>
  <c r="L27" i="27"/>
  <c r="L35" i="27" s="1"/>
  <c r="K27" i="27"/>
  <c r="K35" i="27" s="1"/>
  <c r="J27" i="27"/>
  <c r="J35" i="27" s="1"/>
  <c r="I27" i="27"/>
  <c r="I35" i="27" s="1"/>
  <c r="H27" i="27"/>
  <c r="H35" i="27" s="1"/>
  <c r="G27" i="27"/>
  <c r="G35" i="27" s="1"/>
  <c r="AK26" i="27"/>
  <c r="Q31" i="1" s="1"/>
  <c r="E26" i="27"/>
  <c r="E16" i="27" s="1"/>
  <c r="C26" i="27"/>
  <c r="B16" i="27" s="1"/>
  <c r="G16" i="27" s="1"/>
  <c r="AK25" i="27"/>
  <c r="Q30" i="1" s="1"/>
  <c r="E25" i="27"/>
  <c r="E15" i="27" s="1"/>
  <c r="C25" i="27"/>
  <c r="B15" i="27" s="1"/>
  <c r="G15" i="27" s="1"/>
  <c r="AK24" i="27"/>
  <c r="Q29" i="1" s="1"/>
  <c r="E24" i="27"/>
  <c r="E14" i="27" s="1"/>
  <c r="C24" i="27"/>
  <c r="B14" i="27" s="1"/>
  <c r="G14" i="27" s="1"/>
  <c r="AK23" i="27"/>
  <c r="Q28" i="1" s="1"/>
  <c r="E23" i="27"/>
  <c r="E13" i="27" s="1"/>
  <c r="AK22" i="27"/>
  <c r="Q27" i="1" s="1"/>
  <c r="C22" i="27"/>
  <c r="B12" i="27" s="1"/>
  <c r="G12" i="27" s="1"/>
  <c r="H18" i="27"/>
  <c r="I18" i="27" s="1"/>
  <c r="J18" i="27" s="1"/>
  <c r="K18" i="27" s="1"/>
  <c r="L18" i="27" s="1"/>
  <c r="M18" i="27" s="1"/>
  <c r="N18" i="27" s="1"/>
  <c r="O18" i="27" s="1"/>
  <c r="P18" i="27" s="1"/>
  <c r="Q18" i="27" s="1"/>
  <c r="R18" i="27" s="1"/>
  <c r="S18" i="27" s="1"/>
  <c r="T18" i="27" s="1"/>
  <c r="U18" i="27" s="1"/>
  <c r="V18" i="27" s="1"/>
  <c r="W18" i="27" s="1"/>
  <c r="X18" i="27" s="1"/>
  <c r="Y18" i="27" s="1"/>
  <c r="Z18" i="27" s="1"/>
  <c r="AA18" i="27" s="1"/>
  <c r="AB18" i="27" s="1"/>
  <c r="AC18" i="27" s="1"/>
  <c r="AD18" i="27" s="1"/>
  <c r="AE18" i="27" s="1"/>
  <c r="AF18" i="27" s="1"/>
  <c r="AG18" i="27" s="1"/>
  <c r="AH18" i="27" s="1"/>
  <c r="AI18" i="27" s="1"/>
  <c r="AJ18" i="27" s="1"/>
  <c r="G8" i="27"/>
  <c r="G6" i="27"/>
  <c r="G4" i="27"/>
  <c r="AL33" i="26"/>
  <c r="P39" i="1" s="1"/>
  <c r="AL31" i="26"/>
  <c r="P37" i="1" s="1"/>
  <c r="AK27" i="26"/>
  <c r="AK35" i="26" s="1"/>
  <c r="AJ27" i="26"/>
  <c r="AJ35" i="26" s="1"/>
  <c r="AI27" i="26"/>
  <c r="AI35" i="26" s="1"/>
  <c r="AH27" i="26"/>
  <c r="AH35" i="26" s="1"/>
  <c r="AG27" i="26"/>
  <c r="AG35" i="26" s="1"/>
  <c r="AF27" i="26"/>
  <c r="AF35" i="26" s="1"/>
  <c r="AE27" i="26"/>
  <c r="AE35" i="26" s="1"/>
  <c r="AD27" i="26"/>
  <c r="AD35" i="26" s="1"/>
  <c r="AC27" i="26"/>
  <c r="AC35" i="26" s="1"/>
  <c r="AB27" i="26"/>
  <c r="AB35" i="26" s="1"/>
  <c r="AA27" i="26"/>
  <c r="AA35" i="26" s="1"/>
  <c r="Z27" i="26"/>
  <c r="Z35" i="26" s="1"/>
  <c r="Y27" i="26"/>
  <c r="Y35" i="26" s="1"/>
  <c r="X27" i="26"/>
  <c r="X35" i="26" s="1"/>
  <c r="W27" i="26"/>
  <c r="W35" i="26" s="1"/>
  <c r="V27" i="26"/>
  <c r="V35" i="26" s="1"/>
  <c r="U27" i="26"/>
  <c r="U35" i="26" s="1"/>
  <c r="T27" i="26"/>
  <c r="T35" i="26" s="1"/>
  <c r="S27" i="26"/>
  <c r="S35" i="26" s="1"/>
  <c r="R27" i="26"/>
  <c r="R35" i="26" s="1"/>
  <c r="Q27" i="26"/>
  <c r="Q35" i="26" s="1"/>
  <c r="P27" i="26"/>
  <c r="P35" i="26" s="1"/>
  <c r="O27" i="26"/>
  <c r="O35" i="26" s="1"/>
  <c r="N27" i="26"/>
  <c r="N35" i="26" s="1"/>
  <c r="M27" i="26"/>
  <c r="M35" i="26" s="1"/>
  <c r="L27" i="26"/>
  <c r="L35" i="26" s="1"/>
  <c r="K27" i="26"/>
  <c r="K35" i="26" s="1"/>
  <c r="J27" i="26"/>
  <c r="J35" i="26" s="1"/>
  <c r="I27" i="26"/>
  <c r="I35" i="26" s="1"/>
  <c r="H27" i="26"/>
  <c r="H35" i="26" s="1"/>
  <c r="G27" i="26"/>
  <c r="G35" i="26" s="1"/>
  <c r="AL26" i="26"/>
  <c r="P31" i="1" s="1"/>
  <c r="E26" i="26"/>
  <c r="E16" i="26" s="1"/>
  <c r="C26" i="26"/>
  <c r="B16" i="26" s="1"/>
  <c r="G16" i="26" s="1"/>
  <c r="AL25" i="26"/>
  <c r="P30" i="1" s="1"/>
  <c r="E25" i="26"/>
  <c r="E15" i="26" s="1"/>
  <c r="C25" i="26"/>
  <c r="B15" i="26" s="1"/>
  <c r="G15" i="26" s="1"/>
  <c r="AL24" i="26"/>
  <c r="P29" i="1" s="1"/>
  <c r="E24" i="26"/>
  <c r="E14" i="26" s="1"/>
  <c r="C24" i="26"/>
  <c r="B14" i="26" s="1"/>
  <c r="G14" i="26" s="1"/>
  <c r="AL23" i="26"/>
  <c r="P28" i="1" s="1"/>
  <c r="E23" i="26"/>
  <c r="E13" i="26" s="1"/>
  <c r="AL22" i="26"/>
  <c r="P27" i="1" s="1"/>
  <c r="C22" i="26"/>
  <c r="B12" i="26" s="1"/>
  <c r="G12" i="26" s="1"/>
  <c r="H18" i="26"/>
  <c r="I18" i="26" s="1"/>
  <c r="J18" i="26" s="1"/>
  <c r="K18" i="26" s="1"/>
  <c r="L18" i="26" s="1"/>
  <c r="M18" i="26" s="1"/>
  <c r="N18" i="26" s="1"/>
  <c r="O18" i="26" s="1"/>
  <c r="P18" i="26" s="1"/>
  <c r="Q18" i="26" s="1"/>
  <c r="R18" i="26" s="1"/>
  <c r="S18" i="26" s="1"/>
  <c r="T18" i="26" s="1"/>
  <c r="U18" i="26" s="1"/>
  <c r="V18" i="26" s="1"/>
  <c r="W18" i="26" s="1"/>
  <c r="X18" i="26" s="1"/>
  <c r="Y18" i="26" s="1"/>
  <c r="Z18" i="26" s="1"/>
  <c r="AA18" i="26" s="1"/>
  <c r="AB18" i="26" s="1"/>
  <c r="AC18" i="26" s="1"/>
  <c r="AD18" i="26" s="1"/>
  <c r="AE18" i="26" s="1"/>
  <c r="AF18" i="26" s="1"/>
  <c r="AG18" i="26" s="1"/>
  <c r="AH18" i="26" s="1"/>
  <c r="AI18" i="26" s="1"/>
  <c r="AJ18" i="26" s="1"/>
  <c r="AK18" i="26" s="1"/>
  <c r="G8" i="26"/>
  <c r="G6" i="26"/>
  <c r="G4" i="26"/>
  <c r="AK33" i="25"/>
  <c r="O39" i="1" s="1"/>
  <c r="AK31" i="25"/>
  <c r="O37" i="1" s="1"/>
  <c r="AJ27" i="25"/>
  <c r="AJ35" i="25" s="1"/>
  <c r="AI27" i="25"/>
  <c r="AI35" i="25" s="1"/>
  <c r="AH27" i="25"/>
  <c r="AH35" i="25" s="1"/>
  <c r="AG27" i="25"/>
  <c r="AG35" i="25" s="1"/>
  <c r="AF27" i="25"/>
  <c r="AF35" i="25" s="1"/>
  <c r="AE27" i="25"/>
  <c r="AE35" i="25" s="1"/>
  <c r="AD27" i="25"/>
  <c r="AD35" i="25" s="1"/>
  <c r="AC27" i="25"/>
  <c r="AC35" i="25" s="1"/>
  <c r="AB27" i="25"/>
  <c r="AB35" i="25" s="1"/>
  <c r="AA27" i="25"/>
  <c r="AA35" i="25" s="1"/>
  <c r="Z27" i="25"/>
  <c r="Z35" i="25" s="1"/>
  <c r="Y27" i="25"/>
  <c r="Y35" i="25" s="1"/>
  <c r="X27" i="25"/>
  <c r="X35" i="25" s="1"/>
  <c r="W27" i="25"/>
  <c r="W35" i="25" s="1"/>
  <c r="V27" i="25"/>
  <c r="V35" i="25" s="1"/>
  <c r="U27" i="25"/>
  <c r="U35" i="25" s="1"/>
  <c r="T27" i="25"/>
  <c r="T35" i="25" s="1"/>
  <c r="S27" i="25"/>
  <c r="S35" i="25" s="1"/>
  <c r="R27" i="25"/>
  <c r="R35" i="25" s="1"/>
  <c r="Q27" i="25"/>
  <c r="Q35" i="25" s="1"/>
  <c r="P27" i="25"/>
  <c r="P35" i="25" s="1"/>
  <c r="O27" i="25"/>
  <c r="O35" i="25" s="1"/>
  <c r="N27" i="25"/>
  <c r="N35" i="25" s="1"/>
  <c r="M27" i="25"/>
  <c r="M35" i="25" s="1"/>
  <c r="L27" i="25"/>
  <c r="L35" i="25" s="1"/>
  <c r="K27" i="25"/>
  <c r="K35" i="25" s="1"/>
  <c r="J27" i="25"/>
  <c r="J35" i="25" s="1"/>
  <c r="I27" i="25"/>
  <c r="I35" i="25" s="1"/>
  <c r="H27" i="25"/>
  <c r="H35" i="25" s="1"/>
  <c r="G27" i="25"/>
  <c r="G35" i="25" s="1"/>
  <c r="AK26" i="25"/>
  <c r="O31" i="1" s="1"/>
  <c r="E26" i="25"/>
  <c r="E16" i="25" s="1"/>
  <c r="C26" i="25"/>
  <c r="B16" i="25" s="1"/>
  <c r="G16" i="25" s="1"/>
  <c r="AK25" i="25"/>
  <c r="O30" i="1" s="1"/>
  <c r="E25" i="25"/>
  <c r="E15" i="25" s="1"/>
  <c r="C25" i="25"/>
  <c r="B15" i="25" s="1"/>
  <c r="G15" i="25" s="1"/>
  <c r="AK24" i="25"/>
  <c r="O29" i="1" s="1"/>
  <c r="E24" i="25"/>
  <c r="E14" i="25" s="1"/>
  <c r="C24" i="25"/>
  <c r="B14" i="25" s="1"/>
  <c r="G14" i="25" s="1"/>
  <c r="AK23" i="25"/>
  <c r="O28" i="1" s="1"/>
  <c r="E23" i="25"/>
  <c r="E13" i="25" s="1"/>
  <c r="AK22" i="25"/>
  <c r="O27" i="1" s="1"/>
  <c r="C22" i="25"/>
  <c r="B12" i="25" s="1"/>
  <c r="G12" i="25" s="1"/>
  <c r="H18" i="25"/>
  <c r="I18" i="25" s="1"/>
  <c r="J18" i="25" s="1"/>
  <c r="K18" i="25" s="1"/>
  <c r="L18" i="25" s="1"/>
  <c r="M18" i="25" s="1"/>
  <c r="N18" i="25" s="1"/>
  <c r="O18" i="25" s="1"/>
  <c r="P18" i="25" s="1"/>
  <c r="Q18" i="25" s="1"/>
  <c r="R18" i="25" s="1"/>
  <c r="S18" i="25" s="1"/>
  <c r="T18" i="25" s="1"/>
  <c r="U18" i="25" s="1"/>
  <c r="V18" i="25" s="1"/>
  <c r="W18" i="25" s="1"/>
  <c r="X18" i="25" s="1"/>
  <c r="Y18" i="25" s="1"/>
  <c r="Z18" i="25" s="1"/>
  <c r="AA18" i="25" s="1"/>
  <c r="AB18" i="25" s="1"/>
  <c r="AC18" i="25" s="1"/>
  <c r="AD18" i="25" s="1"/>
  <c r="AE18" i="25" s="1"/>
  <c r="AF18" i="25" s="1"/>
  <c r="AG18" i="25" s="1"/>
  <c r="AH18" i="25" s="1"/>
  <c r="AI18" i="25" s="1"/>
  <c r="AJ18" i="25" s="1"/>
  <c r="AE10" i="25"/>
  <c r="G8" i="25"/>
  <c r="G6" i="25"/>
  <c r="G4" i="25"/>
  <c r="AL33" i="24"/>
  <c r="N39" i="1" s="1"/>
  <c r="AL31" i="24"/>
  <c r="N37" i="1" s="1"/>
  <c r="AK27" i="24"/>
  <c r="AK35" i="24" s="1"/>
  <c r="AJ27" i="24"/>
  <c r="AJ35" i="24" s="1"/>
  <c r="AI27" i="24"/>
  <c r="AI35" i="24" s="1"/>
  <c r="AH27" i="24"/>
  <c r="AH35" i="24" s="1"/>
  <c r="AG27" i="24"/>
  <c r="AG35" i="24" s="1"/>
  <c r="AF27" i="24"/>
  <c r="AF35" i="24" s="1"/>
  <c r="AE27" i="24"/>
  <c r="AE35" i="24" s="1"/>
  <c r="AD27" i="24"/>
  <c r="AD35" i="24" s="1"/>
  <c r="AC27" i="24"/>
  <c r="AC35" i="24" s="1"/>
  <c r="AB27" i="24"/>
  <c r="AB35" i="24" s="1"/>
  <c r="AA27" i="24"/>
  <c r="AA35" i="24" s="1"/>
  <c r="Z27" i="24"/>
  <c r="Z35" i="24" s="1"/>
  <c r="Y27" i="24"/>
  <c r="Y35" i="24" s="1"/>
  <c r="X27" i="24"/>
  <c r="X35" i="24" s="1"/>
  <c r="W27" i="24"/>
  <c r="W35" i="24" s="1"/>
  <c r="V27" i="24"/>
  <c r="V35" i="24" s="1"/>
  <c r="U27" i="24"/>
  <c r="U35" i="24" s="1"/>
  <c r="T27" i="24"/>
  <c r="T35" i="24" s="1"/>
  <c r="S27" i="24"/>
  <c r="S35" i="24" s="1"/>
  <c r="R27" i="24"/>
  <c r="R35" i="24" s="1"/>
  <c r="Q27" i="24"/>
  <c r="Q35" i="24" s="1"/>
  <c r="P27" i="24"/>
  <c r="P35" i="24" s="1"/>
  <c r="O27" i="24"/>
  <c r="O35" i="24" s="1"/>
  <c r="N27" i="24"/>
  <c r="N35" i="24" s="1"/>
  <c r="M27" i="24"/>
  <c r="M35" i="24" s="1"/>
  <c r="L27" i="24"/>
  <c r="L35" i="24" s="1"/>
  <c r="K27" i="24"/>
  <c r="K35" i="24" s="1"/>
  <c r="J27" i="24"/>
  <c r="J35" i="24" s="1"/>
  <c r="I27" i="24"/>
  <c r="I35" i="24" s="1"/>
  <c r="H27" i="24"/>
  <c r="H35" i="24" s="1"/>
  <c r="G27" i="24"/>
  <c r="G35" i="24" s="1"/>
  <c r="AL26" i="24"/>
  <c r="N31" i="1" s="1"/>
  <c r="E26" i="24"/>
  <c r="E16" i="24" s="1"/>
  <c r="C26" i="24"/>
  <c r="B16" i="24" s="1"/>
  <c r="G16" i="24" s="1"/>
  <c r="AL25" i="24"/>
  <c r="N30" i="1" s="1"/>
  <c r="E25" i="24"/>
  <c r="E15" i="24" s="1"/>
  <c r="C25" i="24"/>
  <c r="B15" i="24" s="1"/>
  <c r="G15" i="24" s="1"/>
  <c r="AL24" i="24"/>
  <c r="N29" i="1" s="1"/>
  <c r="E24" i="24"/>
  <c r="E14" i="24" s="1"/>
  <c r="C24" i="24"/>
  <c r="B14" i="24" s="1"/>
  <c r="G14" i="24" s="1"/>
  <c r="AL23" i="24"/>
  <c r="N28" i="1" s="1"/>
  <c r="E23" i="24"/>
  <c r="E13" i="24" s="1"/>
  <c r="AL22" i="24"/>
  <c r="N27" i="1" s="1"/>
  <c r="C22" i="24"/>
  <c r="B12" i="24" s="1"/>
  <c r="G12" i="24" s="1"/>
  <c r="H18" i="24"/>
  <c r="I18" i="24" s="1"/>
  <c r="J18" i="24" s="1"/>
  <c r="K18" i="24" s="1"/>
  <c r="L18" i="24" s="1"/>
  <c r="M18" i="24" s="1"/>
  <c r="N18" i="24" s="1"/>
  <c r="O18" i="24" s="1"/>
  <c r="P18" i="24" s="1"/>
  <c r="Q18" i="24" s="1"/>
  <c r="R18" i="24" s="1"/>
  <c r="S18" i="24" s="1"/>
  <c r="T18" i="24" s="1"/>
  <c r="U18" i="24" s="1"/>
  <c r="V18" i="24" s="1"/>
  <c r="W18" i="24" s="1"/>
  <c r="X18" i="24" s="1"/>
  <c r="Y18" i="24" s="1"/>
  <c r="Z18" i="24" s="1"/>
  <c r="AA18" i="24" s="1"/>
  <c r="AB18" i="24" s="1"/>
  <c r="AC18" i="24" s="1"/>
  <c r="AD18" i="24" s="1"/>
  <c r="AE18" i="24" s="1"/>
  <c r="AF18" i="24" s="1"/>
  <c r="AG18" i="24" s="1"/>
  <c r="AH18" i="24" s="1"/>
  <c r="AI18" i="24" s="1"/>
  <c r="AJ18" i="24" s="1"/>
  <c r="AK18" i="24" s="1"/>
  <c r="AE10" i="24"/>
  <c r="G8" i="24"/>
  <c r="G6" i="24"/>
  <c r="G4" i="24"/>
  <c r="AL33" i="23"/>
  <c r="R39" i="1" s="1"/>
  <c r="AL31" i="23"/>
  <c r="R37" i="1" s="1"/>
  <c r="AK27" i="23"/>
  <c r="AK35" i="23" s="1"/>
  <c r="AJ27" i="23"/>
  <c r="AJ35" i="23" s="1"/>
  <c r="AI27" i="23"/>
  <c r="AI35" i="23" s="1"/>
  <c r="AH27" i="23"/>
  <c r="AH35" i="23" s="1"/>
  <c r="AG27" i="23"/>
  <c r="AG35" i="23" s="1"/>
  <c r="AF27" i="23"/>
  <c r="AF35" i="23" s="1"/>
  <c r="AE27" i="23"/>
  <c r="AE35" i="23" s="1"/>
  <c r="AD27" i="23"/>
  <c r="AD35" i="23" s="1"/>
  <c r="AC27" i="23"/>
  <c r="AC35" i="23" s="1"/>
  <c r="AB27" i="23"/>
  <c r="AB35" i="23" s="1"/>
  <c r="AA27" i="23"/>
  <c r="AA35" i="23" s="1"/>
  <c r="Z27" i="23"/>
  <c r="Z35" i="23" s="1"/>
  <c r="Y27" i="23"/>
  <c r="Y35" i="23" s="1"/>
  <c r="X27" i="23"/>
  <c r="X35" i="23" s="1"/>
  <c r="W27" i="23"/>
  <c r="W35" i="23" s="1"/>
  <c r="V27" i="23"/>
  <c r="V35" i="23" s="1"/>
  <c r="U27" i="23"/>
  <c r="U35" i="23" s="1"/>
  <c r="T27" i="23"/>
  <c r="T35" i="23" s="1"/>
  <c r="S27" i="23"/>
  <c r="S35" i="23" s="1"/>
  <c r="R27" i="23"/>
  <c r="R35" i="23" s="1"/>
  <c r="Q27" i="23"/>
  <c r="Q35" i="23" s="1"/>
  <c r="P27" i="23"/>
  <c r="P35" i="23" s="1"/>
  <c r="O27" i="23"/>
  <c r="O35" i="23" s="1"/>
  <c r="N27" i="23"/>
  <c r="N35" i="23" s="1"/>
  <c r="M27" i="23"/>
  <c r="M35" i="23" s="1"/>
  <c r="L27" i="23"/>
  <c r="L35" i="23" s="1"/>
  <c r="K27" i="23"/>
  <c r="K35" i="23" s="1"/>
  <c r="J27" i="23"/>
  <c r="J35" i="23" s="1"/>
  <c r="I27" i="23"/>
  <c r="I35" i="23" s="1"/>
  <c r="H27" i="23"/>
  <c r="H35" i="23" s="1"/>
  <c r="G27" i="23"/>
  <c r="G35" i="23" s="1"/>
  <c r="AL26" i="23"/>
  <c r="R31" i="1" s="1"/>
  <c r="E26" i="23"/>
  <c r="E16" i="23" s="1"/>
  <c r="C26" i="23"/>
  <c r="B16" i="23" s="1"/>
  <c r="G16" i="23" s="1"/>
  <c r="AL25" i="23"/>
  <c r="R30" i="1" s="1"/>
  <c r="E25" i="23"/>
  <c r="E15" i="23" s="1"/>
  <c r="C25" i="23"/>
  <c r="B15" i="23" s="1"/>
  <c r="G15" i="23" s="1"/>
  <c r="AL24" i="23"/>
  <c r="R29" i="1" s="1"/>
  <c r="E24" i="23"/>
  <c r="E14" i="23" s="1"/>
  <c r="C24" i="23"/>
  <c r="B14" i="23" s="1"/>
  <c r="G14" i="23" s="1"/>
  <c r="AL23" i="23"/>
  <c r="R28" i="1" s="1"/>
  <c r="E23" i="23"/>
  <c r="E13" i="23" s="1"/>
  <c r="AL22" i="23"/>
  <c r="R27" i="1" s="1"/>
  <c r="C22" i="23"/>
  <c r="B12" i="23" s="1"/>
  <c r="G12" i="23" s="1"/>
  <c r="H18" i="23"/>
  <c r="I18" i="23" s="1"/>
  <c r="J18" i="23" s="1"/>
  <c r="K18" i="23" s="1"/>
  <c r="L18" i="23" s="1"/>
  <c r="M18" i="23" s="1"/>
  <c r="N18" i="23" s="1"/>
  <c r="O18" i="23" s="1"/>
  <c r="P18" i="23" s="1"/>
  <c r="Q18" i="23" s="1"/>
  <c r="R18" i="23" s="1"/>
  <c r="S18" i="23" s="1"/>
  <c r="T18" i="23" s="1"/>
  <c r="U18" i="23" s="1"/>
  <c r="V18" i="23" s="1"/>
  <c r="W18" i="23" s="1"/>
  <c r="X18" i="23" s="1"/>
  <c r="Y18" i="23" s="1"/>
  <c r="Z18" i="23" s="1"/>
  <c r="AA18" i="23" s="1"/>
  <c r="AB18" i="23" s="1"/>
  <c r="AC18" i="23" s="1"/>
  <c r="AD18" i="23" s="1"/>
  <c r="AE18" i="23" s="1"/>
  <c r="AF18" i="23" s="1"/>
  <c r="AG18" i="23" s="1"/>
  <c r="AH18" i="23" s="1"/>
  <c r="AI18" i="23" s="1"/>
  <c r="AJ18" i="23" s="1"/>
  <c r="AK18" i="23" s="1"/>
  <c r="G8" i="23"/>
  <c r="G6" i="23"/>
  <c r="G4" i="23"/>
  <c r="AK33" i="22"/>
  <c r="L39" i="1" s="1"/>
  <c r="AK31" i="22"/>
  <c r="L37" i="1" s="1"/>
  <c r="AJ27" i="22"/>
  <c r="AJ35" i="22" s="1"/>
  <c r="AI27" i="22"/>
  <c r="AI35" i="22" s="1"/>
  <c r="AH27" i="22"/>
  <c r="AH35" i="22" s="1"/>
  <c r="AG27" i="22"/>
  <c r="AG35" i="22" s="1"/>
  <c r="AF27" i="22"/>
  <c r="AF35" i="22" s="1"/>
  <c r="AE27" i="22"/>
  <c r="AE35" i="22" s="1"/>
  <c r="AD27" i="22"/>
  <c r="AD35" i="22" s="1"/>
  <c r="AC27" i="22"/>
  <c r="AC35" i="22" s="1"/>
  <c r="AB27" i="22"/>
  <c r="AB35" i="22" s="1"/>
  <c r="AA27" i="22"/>
  <c r="AA35" i="22" s="1"/>
  <c r="Z27" i="22"/>
  <c r="Z35" i="22" s="1"/>
  <c r="Y27" i="22"/>
  <c r="Y35" i="22" s="1"/>
  <c r="X27" i="22"/>
  <c r="X35" i="22" s="1"/>
  <c r="W27" i="22"/>
  <c r="W35" i="22" s="1"/>
  <c r="V27" i="22"/>
  <c r="V35" i="22" s="1"/>
  <c r="U27" i="22"/>
  <c r="U35" i="22" s="1"/>
  <c r="T27" i="22"/>
  <c r="T35" i="22" s="1"/>
  <c r="S27" i="22"/>
  <c r="S35" i="22" s="1"/>
  <c r="R27" i="22"/>
  <c r="R35" i="22" s="1"/>
  <c r="Q27" i="22"/>
  <c r="Q35" i="22" s="1"/>
  <c r="P27" i="22"/>
  <c r="P35" i="22" s="1"/>
  <c r="O27" i="22"/>
  <c r="O35" i="22" s="1"/>
  <c r="N27" i="22"/>
  <c r="N35" i="22" s="1"/>
  <c r="M27" i="22"/>
  <c r="M35" i="22" s="1"/>
  <c r="L27" i="22"/>
  <c r="L35" i="22" s="1"/>
  <c r="K27" i="22"/>
  <c r="K35" i="22" s="1"/>
  <c r="J27" i="22"/>
  <c r="J35" i="22" s="1"/>
  <c r="I27" i="22"/>
  <c r="I35" i="22" s="1"/>
  <c r="H27" i="22"/>
  <c r="H35" i="22" s="1"/>
  <c r="G27" i="22"/>
  <c r="G35" i="22" s="1"/>
  <c r="AK26" i="22"/>
  <c r="L31" i="1" s="1"/>
  <c r="E26" i="22"/>
  <c r="E16" i="22" s="1"/>
  <c r="C26" i="22"/>
  <c r="B16" i="22" s="1"/>
  <c r="G16" i="22" s="1"/>
  <c r="AK25" i="22"/>
  <c r="L30" i="1" s="1"/>
  <c r="E25" i="22"/>
  <c r="E15" i="22" s="1"/>
  <c r="C25" i="22"/>
  <c r="B15" i="22" s="1"/>
  <c r="G15" i="22" s="1"/>
  <c r="AK24" i="22"/>
  <c r="L29" i="1" s="1"/>
  <c r="E24" i="22"/>
  <c r="E14" i="22" s="1"/>
  <c r="C24" i="22"/>
  <c r="B14" i="22" s="1"/>
  <c r="G14" i="22" s="1"/>
  <c r="AK23" i="22"/>
  <c r="L28" i="1" s="1"/>
  <c r="E23" i="22"/>
  <c r="E13" i="22" s="1"/>
  <c r="AK22" i="22"/>
  <c r="L27" i="1" s="1"/>
  <c r="C22" i="22"/>
  <c r="B12" i="22" s="1"/>
  <c r="G12" i="22" s="1"/>
  <c r="H18" i="22"/>
  <c r="I18" i="22" s="1"/>
  <c r="J18" i="22" s="1"/>
  <c r="K18" i="22" s="1"/>
  <c r="L18" i="22" s="1"/>
  <c r="M18" i="22" s="1"/>
  <c r="N18" i="22" s="1"/>
  <c r="O18" i="22" s="1"/>
  <c r="P18" i="22" s="1"/>
  <c r="Q18" i="22" s="1"/>
  <c r="R18" i="22" s="1"/>
  <c r="S18" i="22" s="1"/>
  <c r="T18" i="22" s="1"/>
  <c r="U18" i="22" s="1"/>
  <c r="V18" i="22" s="1"/>
  <c r="W18" i="22" s="1"/>
  <c r="X18" i="22" s="1"/>
  <c r="Y18" i="22" s="1"/>
  <c r="Z18" i="22" s="1"/>
  <c r="AA18" i="22" s="1"/>
  <c r="AB18" i="22" s="1"/>
  <c r="AC18" i="22" s="1"/>
  <c r="AD18" i="22" s="1"/>
  <c r="AE18" i="22" s="1"/>
  <c r="AF18" i="22" s="1"/>
  <c r="AG18" i="22" s="1"/>
  <c r="AH18" i="22" s="1"/>
  <c r="AI18" i="22" s="1"/>
  <c r="AJ18" i="22" s="1"/>
  <c r="AE10" i="22"/>
  <c r="G8" i="22"/>
  <c r="G6" i="22"/>
  <c r="G4" i="22"/>
  <c r="AL33" i="21"/>
  <c r="M39" i="1" s="1"/>
  <c r="AL31" i="21"/>
  <c r="M37" i="1" s="1"/>
  <c r="AK27" i="21"/>
  <c r="AK35" i="21" s="1"/>
  <c r="AJ27" i="21"/>
  <c r="AJ35" i="21" s="1"/>
  <c r="AI27" i="21"/>
  <c r="AI35" i="21" s="1"/>
  <c r="AH27" i="21"/>
  <c r="AH35" i="21" s="1"/>
  <c r="AG27" i="21"/>
  <c r="AG35" i="21" s="1"/>
  <c r="AF27" i="21"/>
  <c r="AF35" i="21" s="1"/>
  <c r="AE27" i="21"/>
  <c r="AE35" i="21" s="1"/>
  <c r="AD27" i="21"/>
  <c r="AD35" i="21" s="1"/>
  <c r="AC27" i="21"/>
  <c r="AC35" i="21" s="1"/>
  <c r="AB27" i="21"/>
  <c r="AB35" i="21" s="1"/>
  <c r="AA27" i="21"/>
  <c r="AA35" i="21" s="1"/>
  <c r="Z27" i="21"/>
  <c r="Z35" i="21" s="1"/>
  <c r="Y27" i="21"/>
  <c r="Y35" i="21" s="1"/>
  <c r="X27" i="21"/>
  <c r="X35" i="21" s="1"/>
  <c r="W27" i="21"/>
  <c r="W35" i="21" s="1"/>
  <c r="V27" i="21"/>
  <c r="V35" i="21" s="1"/>
  <c r="U27" i="21"/>
  <c r="U35" i="21" s="1"/>
  <c r="T27" i="21"/>
  <c r="T35" i="21" s="1"/>
  <c r="S27" i="21"/>
  <c r="S35" i="21" s="1"/>
  <c r="R27" i="21"/>
  <c r="R35" i="21" s="1"/>
  <c r="Q27" i="21"/>
  <c r="Q35" i="21" s="1"/>
  <c r="P27" i="21"/>
  <c r="P35" i="21" s="1"/>
  <c r="O27" i="21"/>
  <c r="O35" i="21" s="1"/>
  <c r="N27" i="21"/>
  <c r="N35" i="21" s="1"/>
  <c r="M27" i="21"/>
  <c r="M35" i="21" s="1"/>
  <c r="L27" i="21"/>
  <c r="L35" i="21" s="1"/>
  <c r="K27" i="21"/>
  <c r="K35" i="21" s="1"/>
  <c r="J27" i="21"/>
  <c r="J35" i="21" s="1"/>
  <c r="I27" i="21"/>
  <c r="I35" i="21" s="1"/>
  <c r="H27" i="21"/>
  <c r="H35" i="21" s="1"/>
  <c r="G27" i="21"/>
  <c r="G35" i="21" s="1"/>
  <c r="AL26" i="21"/>
  <c r="M31" i="1" s="1"/>
  <c r="E26" i="21"/>
  <c r="E16" i="21" s="1"/>
  <c r="C26" i="21"/>
  <c r="B16" i="21" s="1"/>
  <c r="G16" i="21" s="1"/>
  <c r="AL25" i="21"/>
  <c r="M30" i="1" s="1"/>
  <c r="E25" i="21"/>
  <c r="E15" i="21" s="1"/>
  <c r="C25" i="21"/>
  <c r="B15" i="21" s="1"/>
  <c r="G15" i="21" s="1"/>
  <c r="AL24" i="21"/>
  <c r="M29" i="1" s="1"/>
  <c r="E24" i="21"/>
  <c r="E14" i="21" s="1"/>
  <c r="C24" i="21"/>
  <c r="B14" i="21" s="1"/>
  <c r="G14" i="21" s="1"/>
  <c r="AL23" i="21"/>
  <c r="M28" i="1" s="1"/>
  <c r="E23" i="21"/>
  <c r="E13" i="21" s="1"/>
  <c r="AL22" i="21"/>
  <c r="M27" i="1" s="1"/>
  <c r="C22" i="21"/>
  <c r="B12" i="21" s="1"/>
  <c r="G12" i="21" s="1"/>
  <c r="H18" i="21"/>
  <c r="I18" i="21" s="1"/>
  <c r="J18" i="21" s="1"/>
  <c r="K18" i="21" s="1"/>
  <c r="L18" i="21" s="1"/>
  <c r="M18" i="21" s="1"/>
  <c r="N18" i="21" s="1"/>
  <c r="O18" i="21" s="1"/>
  <c r="P18" i="21" s="1"/>
  <c r="Q18" i="21" s="1"/>
  <c r="R18" i="21" s="1"/>
  <c r="S18" i="21" s="1"/>
  <c r="T18" i="21" s="1"/>
  <c r="U18" i="21" s="1"/>
  <c r="V18" i="21" s="1"/>
  <c r="W18" i="21" s="1"/>
  <c r="X18" i="21" s="1"/>
  <c r="Y18" i="21" s="1"/>
  <c r="Z18" i="21" s="1"/>
  <c r="AA18" i="21" s="1"/>
  <c r="AB18" i="21" s="1"/>
  <c r="AC18" i="21" s="1"/>
  <c r="AD18" i="21" s="1"/>
  <c r="AE18" i="21" s="1"/>
  <c r="AF18" i="21" s="1"/>
  <c r="AG18" i="21" s="1"/>
  <c r="AH18" i="21" s="1"/>
  <c r="AI18" i="21" s="1"/>
  <c r="AJ18" i="21" s="1"/>
  <c r="AK18" i="21" s="1"/>
  <c r="AE10" i="21"/>
  <c r="G8" i="21"/>
  <c r="G6" i="21"/>
  <c r="G4" i="21"/>
  <c r="AL33" i="20"/>
  <c r="K39" i="1" s="1"/>
  <c r="AL31" i="20"/>
  <c r="K37" i="1" s="1"/>
  <c r="AK27" i="20"/>
  <c r="AK35" i="20" s="1"/>
  <c r="AJ27" i="20"/>
  <c r="AJ35" i="20" s="1"/>
  <c r="AI27" i="20"/>
  <c r="AI35" i="20" s="1"/>
  <c r="AH27" i="20"/>
  <c r="AH35" i="20" s="1"/>
  <c r="AG27" i="20"/>
  <c r="AG35" i="20" s="1"/>
  <c r="AF27" i="20"/>
  <c r="AF35" i="20" s="1"/>
  <c r="AE27" i="20"/>
  <c r="AE35" i="20" s="1"/>
  <c r="AD27" i="20"/>
  <c r="AD35" i="20" s="1"/>
  <c r="AC27" i="20"/>
  <c r="AC35" i="20" s="1"/>
  <c r="AB27" i="20"/>
  <c r="AB35" i="20" s="1"/>
  <c r="AA27" i="20"/>
  <c r="AA35" i="20" s="1"/>
  <c r="Z27" i="20"/>
  <c r="Z35" i="20" s="1"/>
  <c r="Y27" i="20"/>
  <c r="Y35" i="20" s="1"/>
  <c r="X27" i="20"/>
  <c r="X35" i="20" s="1"/>
  <c r="W27" i="20"/>
  <c r="W35" i="20" s="1"/>
  <c r="V27" i="20"/>
  <c r="V35" i="20" s="1"/>
  <c r="U27" i="20"/>
  <c r="U35" i="20" s="1"/>
  <c r="T27" i="20"/>
  <c r="T35" i="20" s="1"/>
  <c r="S27" i="20"/>
  <c r="S35" i="20" s="1"/>
  <c r="R27" i="20"/>
  <c r="R35" i="20" s="1"/>
  <c r="Q27" i="20"/>
  <c r="Q35" i="20" s="1"/>
  <c r="P27" i="20"/>
  <c r="P35" i="20" s="1"/>
  <c r="O27" i="20"/>
  <c r="O35" i="20" s="1"/>
  <c r="N27" i="20"/>
  <c r="N35" i="20" s="1"/>
  <c r="M27" i="20"/>
  <c r="M35" i="20" s="1"/>
  <c r="L27" i="20"/>
  <c r="L35" i="20" s="1"/>
  <c r="K27" i="20"/>
  <c r="K35" i="20" s="1"/>
  <c r="J27" i="20"/>
  <c r="J35" i="20" s="1"/>
  <c r="I27" i="20"/>
  <c r="I35" i="20" s="1"/>
  <c r="H27" i="20"/>
  <c r="H35" i="20" s="1"/>
  <c r="G27" i="20"/>
  <c r="G35" i="20" s="1"/>
  <c r="AL26" i="20"/>
  <c r="K31" i="1" s="1"/>
  <c r="E26" i="20"/>
  <c r="E16" i="20" s="1"/>
  <c r="C26" i="20"/>
  <c r="B16" i="20" s="1"/>
  <c r="G16" i="20" s="1"/>
  <c r="AL25" i="20"/>
  <c r="K30" i="1" s="1"/>
  <c r="E25" i="20"/>
  <c r="E15" i="20" s="1"/>
  <c r="C25" i="20"/>
  <c r="B15" i="20" s="1"/>
  <c r="G15" i="20" s="1"/>
  <c r="AL24" i="20"/>
  <c r="K29" i="1" s="1"/>
  <c r="E24" i="20"/>
  <c r="E14" i="20" s="1"/>
  <c r="C24" i="20"/>
  <c r="B14" i="20" s="1"/>
  <c r="G14" i="20" s="1"/>
  <c r="AL23" i="20"/>
  <c r="K28" i="1" s="1"/>
  <c r="E23" i="20"/>
  <c r="E13" i="20" s="1"/>
  <c r="AL22" i="20"/>
  <c r="K27" i="1" s="1"/>
  <c r="C22" i="20"/>
  <c r="B12" i="20" s="1"/>
  <c r="G12" i="20" s="1"/>
  <c r="H18" i="20"/>
  <c r="I18" i="20" s="1"/>
  <c r="J18" i="20" s="1"/>
  <c r="K18" i="20" s="1"/>
  <c r="L18" i="20" s="1"/>
  <c r="M18" i="20" s="1"/>
  <c r="N18" i="20" s="1"/>
  <c r="O18" i="20" s="1"/>
  <c r="P18" i="20" s="1"/>
  <c r="Q18" i="20" s="1"/>
  <c r="R18" i="20" s="1"/>
  <c r="S18" i="20" s="1"/>
  <c r="T18" i="20" s="1"/>
  <c r="U18" i="20" s="1"/>
  <c r="V18" i="20" s="1"/>
  <c r="W18" i="20" s="1"/>
  <c r="X18" i="20" s="1"/>
  <c r="Y18" i="20" s="1"/>
  <c r="Z18" i="20" s="1"/>
  <c r="AA18" i="20" s="1"/>
  <c r="AB18" i="20" s="1"/>
  <c r="AC18" i="20" s="1"/>
  <c r="AD18" i="20" s="1"/>
  <c r="AE18" i="20" s="1"/>
  <c r="AF18" i="20" s="1"/>
  <c r="AG18" i="20" s="1"/>
  <c r="AH18" i="20" s="1"/>
  <c r="AI18" i="20" s="1"/>
  <c r="AJ18" i="20" s="1"/>
  <c r="AK18" i="20" s="1"/>
  <c r="AE10" i="20"/>
  <c r="G8" i="20"/>
  <c r="G6" i="20"/>
  <c r="G4" i="20"/>
  <c r="AK33" i="19"/>
  <c r="J39" i="1" s="1"/>
  <c r="AJ27" i="19"/>
  <c r="AJ35" i="19" s="1"/>
  <c r="AI27" i="19"/>
  <c r="AI35" i="19" s="1"/>
  <c r="AH27" i="19"/>
  <c r="AH35" i="19" s="1"/>
  <c r="AG27" i="19"/>
  <c r="AG35" i="19" s="1"/>
  <c r="AF27" i="19"/>
  <c r="AF35" i="19" s="1"/>
  <c r="AE27" i="19"/>
  <c r="AE35" i="19" s="1"/>
  <c r="AD27" i="19"/>
  <c r="AD35" i="19" s="1"/>
  <c r="AC27" i="19"/>
  <c r="AC35" i="19" s="1"/>
  <c r="AB27" i="19"/>
  <c r="AB35" i="19" s="1"/>
  <c r="AA27" i="19"/>
  <c r="AA35" i="19" s="1"/>
  <c r="Z27" i="19"/>
  <c r="Z35" i="19" s="1"/>
  <c r="Y27" i="19"/>
  <c r="Y35" i="19" s="1"/>
  <c r="X27" i="19"/>
  <c r="X35" i="19" s="1"/>
  <c r="W27" i="19"/>
  <c r="W35" i="19" s="1"/>
  <c r="V27" i="19"/>
  <c r="V35" i="19" s="1"/>
  <c r="U27" i="19"/>
  <c r="U35" i="19" s="1"/>
  <c r="T27" i="19"/>
  <c r="T35" i="19" s="1"/>
  <c r="S27" i="19"/>
  <c r="S35" i="19" s="1"/>
  <c r="R27" i="19"/>
  <c r="R35" i="19" s="1"/>
  <c r="Q27" i="19"/>
  <c r="Q35" i="19" s="1"/>
  <c r="P27" i="19"/>
  <c r="P35" i="19" s="1"/>
  <c r="O27" i="19"/>
  <c r="O35" i="19" s="1"/>
  <c r="N27" i="19"/>
  <c r="N35" i="19" s="1"/>
  <c r="M27" i="19"/>
  <c r="M35" i="19" s="1"/>
  <c r="L27" i="19"/>
  <c r="L35" i="19" s="1"/>
  <c r="K27" i="19"/>
  <c r="K35" i="19" s="1"/>
  <c r="J27" i="19"/>
  <c r="J35" i="19" s="1"/>
  <c r="I27" i="19"/>
  <c r="I35" i="19" s="1"/>
  <c r="H27" i="19"/>
  <c r="H35" i="19" s="1"/>
  <c r="G27" i="19"/>
  <c r="G35" i="19" s="1"/>
  <c r="AK26" i="19"/>
  <c r="J31" i="1" s="1"/>
  <c r="E26" i="19"/>
  <c r="E16" i="19" s="1"/>
  <c r="C26" i="19"/>
  <c r="B16" i="19" s="1"/>
  <c r="G16" i="19" s="1"/>
  <c r="AK25" i="19"/>
  <c r="J30" i="1" s="1"/>
  <c r="E25" i="19"/>
  <c r="E15" i="19" s="1"/>
  <c r="C25" i="19"/>
  <c r="B15" i="19" s="1"/>
  <c r="G15" i="19" s="1"/>
  <c r="AK24" i="19"/>
  <c r="J29" i="1" s="1"/>
  <c r="E24" i="19"/>
  <c r="E14" i="19" s="1"/>
  <c r="C24" i="19"/>
  <c r="B14" i="19" s="1"/>
  <c r="G14" i="19" s="1"/>
  <c r="AK23" i="19"/>
  <c r="J28" i="1" s="1"/>
  <c r="E23" i="19"/>
  <c r="E13" i="19" s="1"/>
  <c r="AK22" i="19"/>
  <c r="J27" i="1" s="1"/>
  <c r="C22" i="19"/>
  <c r="B12" i="19" s="1"/>
  <c r="G12" i="19" s="1"/>
  <c r="H18" i="19"/>
  <c r="I18" i="19" s="1"/>
  <c r="J18" i="19" s="1"/>
  <c r="K18" i="19" s="1"/>
  <c r="L18" i="19" s="1"/>
  <c r="M18" i="19" s="1"/>
  <c r="N18" i="19" s="1"/>
  <c r="O18" i="19" s="1"/>
  <c r="P18" i="19" s="1"/>
  <c r="Q18" i="19" s="1"/>
  <c r="R18" i="19" s="1"/>
  <c r="S18" i="19" s="1"/>
  <c r="T18" i="19" s="1"/>
  <c r="U18" i="19" s="1"/>
  <c r="V18" i="19" s="1"/>
  <c r="W18" i="19" s="1"/>
  <c r="X18" i="19" s="1"/>
  <c r="Y18" i="19" s="1"/>
  <c r="Z18" i="19" s="1"/>
  <c r="AA18" i="19" s="1"/>
  <c r="AB18" i="19" s="1"/>
  <c r="AC18" i="19" s="1"/>
  <c r="AD18" i="19" s="1"/>
  <c r="AE18" i="19" s="1"/>
  <c r="AF18" i="19" s="1"/>
  <c r="AG18" i="19" s="1"/>
  <c r="AH18" i="19" s="1"/>
  <c r="AI18" i="19" s="1"/>
  <c r="AJ18" i="19" s="1"/>
  <c r="AE10" i="19"/>
  <c r="G8" i="19"/>
  <c r="G6" i="19"/>
  <c r="G4" i="19"/>
  <c r="AL33" i="18"/>
  <c r="I39" i="1" s="1"/>
  <c r="AL31" i="18"/>
  <c r="I37" i="1" s="1"/>
  <c r="AK27" i="18"/>
  <c r="AK35" i="18" s="1"/>
  <c r="AJ27" i="18"/>
  <c r="AJ35" i="18" s="1"/>
  <c r="AI27" i="18"/>
  <c r="AI35" i="18" s="1"/>
  <c r="AH27" i="18"/>
  <c r="AH35" i="18" s="1"/>
  <c r="AG27" i="18"/>
  <c r="AG35" i="18" s="1"/>
  <c r="AF27" i="18"/>
  <c r="AF35" i="18" s="1"/>
  <c r="AE27" i="18"/>
  <c r="AE35" i="18" s="1"/>
  <c r="AD27" i="18"/>
  <c r="AD35" i="18" s="1"/>
  <c r="AC27" i="18"/>
  <c r="AC35" i="18" s="1"/>
  <c r="AB27" i="18"/>
  <c r="AB35" i="18" s="1"/>
  <c r="AA27" i="18"/>
  <c r="AA35" i="18" s="1"/>
  <c r="Z27" i="18"/>
  <c r="Z35" i="18" s="1"/>
  <c r="Y27" i="18"/>
  <c r="Y35" i="18" s="1"/>
  <c r="X27" i="18"/>
  <c r="X35" i="18" s="1"/>
  <c r="W27" i="18"/>
  <c r="W35" i="18" s="1"/>
  <c r="V27" i="18"/>
  <c r="V35" i="18" s="1"/>
  <c r="U27" i="18"/>
  <c r="U35" i="18" s="1"/>
  <c r="T27" i="18"/>
  <c r="T35" i="18" s="1"/>
  <c r="S27" i="18"/>
  <c r="S35" i="18" s="1"/>
  <c r="R27" i="18"/>
  <c r="R35" i="18" s="1"/>
  <c r="Q27" i="18"/>
  <c r="Q35" i="18" s="1"/>
  <c r="P27" i="18"/>
  <c r="P35" i="18" s="1"/>
  <c r="O27" i="18"/>
  <c r="O35" i="18" s="1"/>
  <c r="N27" i="18"/>
  <c r="N35" i="18" s="1"/>
  <c r="M27" i="18"/>
  <c r="M35" i="18" s="1"/>
  <c r="L27" i="18"/>
  <c r="L35" i="18" s="1"/>
  <c r="K27" i="18"/>
  <c r="K35" i="18" s="1"/>
  <c r="J27" i="18"/>
  <c r="J35" i="18" s="1"/>
  <c r="I27" i="18"/>
  <c r="I35" i="18" s="1"/>
  <c r="H27" i="18"/>
  <c r="H35" i="18" s="1"/>
  <c r="G27" i="18"/>
  <c r="G35" i="18" s="1"/>
  <c r="AL26" i="18"/>
  <c r="I31" i="1" s="1"/>
  <c r="E26" i="18"/>
  <c r="E16" i="18" s="1"/>
  <c r="C26" i="18"/>
  <c r="B16" i="18" s="1"/>
  <c r="G16" i="18" s="1"/>
  <c r="AL25" i="18"/>
  <c r="I30" i="1" s="1"/>
  <c r="E25" i="18"/>
  <c r="E15" i="18" s="1"/>
  <c r="C25" i="18"/>
  <c r="B15" i="18" s="1"/>
  <c r="G15" i="18" s="1"/>
  <c r="AL24" i="18"/>
  <c r="I29" i="1" s="1"/>
  <c r="E24" i="18"/>
  <c r="E14" i="18" s="1"/>
  <c r="C24" i="18"/>
  <c r="B14" i="18" s="1"/>
  <c r="G14" i="18" s="1"/>
  <c r="AL23" i="18"/>
  <c r="I28" i="1" s="1"/>
  <c r="E23" i="18"/>
  <c r="E13" i="18" s="1"/>
  <c r="AL22" i="18"/>
  <c r="I27" i="1" s="1"/>
  <c r="C22" i="18"/>
  <c r="B12" i="18" s="1"/>
  <c r="G12" i="18" s="1"/>
  <c r="H18" i="18"/>
  <c r="I18" i="18" s="1"/>
  <c r="J18" i="18" s="1"/>
  <c r="K18" i="18" s="1"/>
  <c r="L18" i="18" s="1"/>
  <c r="M18" i="18" s="1"/>
  <c r="N18" i="18" s="1"/>
  <c r="O18" i="18" s="1"/>
  <c r="P18" i="18" s="1"/>
  <c r="Q18" i="18" s="1"/>
  <c r="R18" i="18" s="1"/>
  <c r="S18" i="18" s="1"/>
  <c r="T18" i="18" s="1"/>
  <c r="U18" i="18" s="1"/>
  <c r="V18" i="18" s="1"/>
  <c r="W18" i="18" s="1"/>
  <c r="X18" i="18" s="1"/>
  <c r="Y18" i="18" s="1"/>
  <c r="Z18" i="18" s="1"/>
  <c r="AA18" i="18" s="1"/>
  <c r="AB18" i="18" s="1"/>
  <c r="AC18" i="18" s="1"/>
  <c r="AD18" i="18" s="1"/>
  <c r="AE18" i="18" s="1"/>
  <c r="AF18" i="18" s="1"/>
  <c r="AG18" i="18" s="1"/>
  <c r="AH18" i="18" s="1"/>
  <c r="AI18" i="18" s="1"/>
  <c r="AJ18" i="18" s="1"/>
  <c r="AK18" i="18" s="1"/>
  <c r="AE10" i="18"/>
  <c r="G8" i="18"/>
  <c r="G6" i="18"/>
  <c r="G4" i="18"/>
  <c r="AJ33" i="17"/>
  <c r="H39" i="1" s="1"/>
  <c r="AJ31" i="17"/>
  <c r="H37" i="1" s="1"/>
  <c r="AH27" i="17"/>
  <c r="AH35" i="17" s="1"/>
  <c r="AG27" i="17"/>
  <c r="AG35" i="17" s="1"/>
  <c r="AF27" i="17"/>
  <c r="AF35" i="17" s="1"/>
  <c r="AE27" i="17"/>
  <c r="AE35" i="17" s="1"/>
  <c r="AD27" i="17"/>
  <c r="AD35" i="17" s="1"/>
  <c r="AC27" i="17"/>
  <c r="AC35" i="17" s="1"/>
  <c r="AB27" i="17"/>
  <c r="AB35" i="17" s="1"/>
  <c r="AA27" i="17"/>
  <c r="AA35" i="17" s="1"/>
  <c r="Z27" i="17"/>
  <c r="Z35" i="17" s="1"/>
  <c r="Y27" i="17"/>
  <c r="Y35" i="17" s="1"/>
  <c r="X27" i="17"/>
  <c r="X35" i="17" s="1"/>
  <c r="W27" i="17"/>
  <c r="W35" i="17" s="1"/>
  <c r="V27" i="17"/>
  <c r="V35" i="17" s="1"/>
  <c r="U27" i="17"/>
  <c r="U35" i="17" s="1"/>
  <c r="T27" i="17"/>
  <c r="T35" i="17" s="1"/>
  <c r="S27" i="17"/>
  <c r="S35" i="17" s="1"/>
  <c r="R27" i="17"/>
  <c r="R35" i="17" s="1"/>
  <c r="Q27" i="17"/>
  <c r="Q35" i="17" s="1"/>
  <c r="P27" i="17"/>
  <c r="P35" i="17" s="1"/>
  <c r="O27" i="17"/>
  <c r="O35" i="17" s="1"/>
  <c r="N27" i="17"/>
  <c r="N35" i="17" s="1"/>
  <c r="M27" i="17"/>
  <c r="M35" i="17" s="1"/>
  <c r="L27" i="17"/>
  <c r="L35" i="17" s="1"/>
  <c r="K27" i="17"/>
  <c r="K35" i="17" s="1"/>
  <c r="J27" i="17"/>
  <c r="J35" i="17" s="1"/>
  <c r="I27" i="17"/>
  <c r="I35" i="17" s="1"/>
  <c r="H27" i="17"/>
  <c r="H35" i="17" s="1"/>
  <c r="G27" i="17"/>
  <c r="G35" i="17" s="1"/>
  <c r="AJ26" i="17"/>
  <c r="H31" i="1" s="1"/>
  <c r="E26" i="17"/>
  <c r="E16" i="17" s="1"/>
  <c r="C26" i="17"/>
  <c r="B16" i="17" s="1"/>
  <c r="G16" i="17" s="1"/>
  <c r="AJ25" i="17"/>
  <c r="H30" i="1" s="1"/>
  <c r="E25" i="17"/>
  <c r="E15" i="17" s="1"/>
  <c r="C25" i="17"/>
  <c r="B15" i="17" s="1"/>
  <c r="G15" i="17" s="1"/>
  <c r="AJ24" i="17"/>
  <c r="H29" i="1" s="1"/>
  <c r="E24" i="17"/>
  <c r="E14" i="17" s="1"/>
  <c r="C24" i="17"/>
  <c r="B14" i="17" s="1"/>
  <c r="G14" i="17" s="1"/>
  <c r="AJ23" i="17"/>
  <c r="H28" i="1" s="1"/>
  <c r="E23" i="17"/>
  <c r="E13" i="17" s="1"/>
  <c r="AJ22" i="17"/>
  <c r="H27" i="1" s="1"/>
  <c r="C22" i="17"/>
  <c r="B12" i="17" s="1"/>
  <c r="G12" i="17" s="1"/>
  <c r="H18" i="17"/>
  <c r="I18" i="17" s="1"/>
  <c r="J18" i="17" s="1"/>
  <c r="K18" i="17" s="1"/>
  <c r="L18" i="17" s="1"/>
  <c r="M18" i="17" s="1"/>
  <c r="N18" i="17" s="1"/>
  <c r="O18" i="17" s="1"/>
  <c r="P18" i="17" s="1"/>
  <c r="Q18" i="17" s="1"/>
  <c r="R18" i="17" s="1"/>
  <c r="S18" i="17" s="1"/>
  <c r="T18" i="17" s="1"/>
  <c r="U18" i="17" s="1"/>
  <c r="V18" i="17" s="1"/>
  <c r="W18" i="17" s="1"/>
  <c r="X18" i="17" s="1"/>
  <c r="Y18" i="17" s="1"/>
  <c r="Z18" i="17" s="1"/>
  <c r="AA18" i="17" s="1"/>
  <c r="AB18" i="17" s="1"/>
  <c r="AC18" i="17" s="1"/>
  <c r="AD18" i="17" s="1"/>
  <c r="AE18" i="17" s="1"/>
  <c r="AF18" i="17" s="1"/>
  <c r="AG18" i="17" s="1"/>
  <c r="AH18" i="17" s="1"/>
  <c r="AE10" i="17"/>
  <c r="G8" i="17"/>
  <c r="G6" i="17"/>
  <c r="J6" i="2"/>
  <c r="O33" i="1" l="1"/>
  <c r="L33" i="1"/>
  <c r="L41" i="1" s="1"/>
  <c r="P33" i="1"/>
  <c r="P41" i="1" s="1"/>
  <c r="S28" i="1"/>
  <c r="H33" i="1"/>
  <c r="I33" i="1"/>
  <c r="I41" i="1" s="1"/>
  <c r="M33" i="1"/>
  <c r="M41" i="1" s="1"/>
  <c r="Q33" i="1"/>
  <c r="Q41" i="1" s="1"/>
  <c r="R33" i="1"/>
  <c r="R41" i="1" s="1"/>
  <c r="N33" i="1"/>
  <c r="N41" i="1" s="1"/>
  <c r="J33" i="1"/>
  <c r="J41" i="1" s="1"/>
  <c r="K33" i="1"/>
  <c r="K41" i="1" s="1"/>
  <c r="S27" i="1"/>
  <c r="S31" i="1"/>
  <c r="S29" i="1"/>
  <c r="S30" i="1"/>
  <c r="AK35" i="27"/>
  <c r="AK27" i="27"/>
  <c r="AL35" i="26"/>
  <c r="AL27" i="26"/>
  <c r="AK35" i="25"/>
  <c r="AK27" i="25"/>
  <c r="AL35" i="24"/>
  <c r="AL27" i="24"/>
  <c r="AL35" i="23"/>
  <c r="AL27" i="23"/>
  <c r="AK35" i="22"/>
  <c r="AK27" i="22"/>
  <c r="AL35" i="21"/>
  <c r="AL27" i="21"/>
  <c r="AL35" i="20"/>
  <c r="AL27" i="20"/>
  <c r="AK35" i="19"/>
  <c r="AK27" i="19"/>
  <c r="AL35" i="18"/>
  <c r="AL27" i="18"/>
  <c r="O41" i="1"/>
  <c r="AJ27" i="17"/>
  <c r="AJ35" i="17"/>
  <c r="J7" i="2"/>
  <c r="J8" i="2" s="1"/>
  <c r="J9" i="2" s="1"/>
  <c r="J10" i="2" s="1"/>
  <c r="J11" i="2" s="1"/>
  <c r="J12" i="2" s="1"/>
  <c r="J13" i="2" s="1"/>
  <c r="Z4" i="26" l="1"/>
  <c r="G17" i="28"/>
  <c r="S33" i="1"/>
  <c r="S37" i="1"/>
  <c r="H41" i="1"/>
  <c r="G33" i="1"/>
  <c r="G41" i="1" s="1"/>
  <c r="H21" i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J1" i="2"/>
  <c r="L1" i="2" s="1"/>
  <c r="B47" i="1" l="1"/>
  <c r="B51" i="28" s="1"/>
  <c r="B51" i="17" s="1"/>
  <c r="B51" i="18" s="1"/>
  <c r="B51" i="19" s="1"/>
  <c r="B51" i="20" s="1"/>
  <c r="B51" i="22" s="1"/>
  <c r="C25" i="1"/>
  <c r="Z4" i="23"/>
  <c r="Z4" i="27"/>
  <c r="S26" i="1"/>
  <c r="S23" i="1"/>
  <c r="C19" i="1"/>
  <c r="C29" i="23"/>
  <c r="C29" i="24"/>
  <c r="C29" i="19"/>
  <c r="C29" i="28"/>
  <c r="C29" i="27"/>
  <c r="C29" i="21"/>
  <c r="C29" i="18"/>
  <c r="C29" i="20"/>
  <c r="C29" i="26"/>
  <c r="C29" i="22"/>
  <c r="C29" i="17"/>
  <c r="C29" i="25"/>
  <c r="G10" i="27"/>
  <c r="G10" i="25"/>
  <c r="G10" i="21"/>
  <c r="G10" i="20"/>
  <c r="G10" i="18"/>
  <c r="B10" i="26"/>
  <c r="B10" i="19"/>
  <c r="G10" i="23"/>
  <c r="B10" i="27"/>
  <c r="B10" i="25"/>
  <c r="B10" i="21"/>
  <c r="B10" i="20"/>
  <c r="B10" i="18"/>
  <c r="B10" i="22"/>
  <c r="B10" i="23"/>
  <c r="G10" i="26"/>
  <c r="G10" i="24"/>
  <c r="G10" i="22"/>
  <c r="G10" i="19"/>
  <c r="B10" i="24"/>
  <c r="G10" i="28"/>
  <c r="G10" i="17"/>
  <c r="B10" i="17"/>
  <c r="B10" i="28"/>
  <c r="C11" i="1"/>
  <c r="S11" i="1"/>
  <c r="AA49" i="23"/>
  <c r="AL18" i="23"/>
  <c r="B49" i="27"/>
  <c r="B49" i="26"/>
  <c r="B4" i="26"/>
  <c r="L4" i="25"/>
  <c r="E18" i="24"/>
  <c r="B49" i="21"/>
  <c r="AA49" i="22"/>
  <c r="G1" i="20"/>
  <c r="C19" i="19"/>
  <c r="K49" i="18"/>
  <c r="J4" i="18"/>
  <c r="AA49" i="17"/>
  <c r="AA49" i="28"/>
  <c r="L4" i="23"/>
  <c r="B37" i="27"/>
  <c r="B8" i="27"/>
  <c r="B38" i="26"/>
  <c r="G2" i="26"/>
  <c r="C27" i="25"/>
  <c r="AA49" i="24"/>
  <c r="C27" i="20"/>
  <c r="K49" i="23"/>
  <c r="B49" i="23"/>
  <c r="J4" i="23"/>
  <c r="C35" i="27"/>
  <c r="B6" i="27"/>
  <c r="C33" i="26"/>
  <c r="G1" i="26"/>
  <c r="C21" i="25"/>
  <c r="K49" i="24"/>
  <c r="B8" i="24"/>
  <c r="C35" i="21"/>
  <c r="B6" i="21"/>
  <c r="B6" i="22"/>
  <c r="B49" i="22"/>
  <c r="C21" i="20"/>
  <c r="AA49" i="19"/>
  <c r="AK18" i="19"/>
  <c r="B38" i="18"/>
  <c r="G1" i="18"/>
  <c r="B49" i="17"/>
  <c r="B49" i="28"/>
  <c r="B6" i="28"/>
  <c r="C21" i="17"/>
  <c r="C33" i="25"/>
  <c r="C27" i="19"/>
  <c r="J4" i="27"/>
  <c r="K49" i="21"/>
  <c r="B6" i="17"/>
  <c r="B8" i="22"/>
  <c r="K49" i="17"/>
  <c r="B38" i="23"/>
  <c r="C33" i="27"/>
  <c r="B4" i="27"/>
  <c r="C31" i="26"/>
  <c r="AA49" i="25"/>
  <c r="C19" i="25"/>
  <c r="B49" i="24"/>
  <c r="B6" i="24"/>
  <c r="C33" i="21"/>
  <c r="B4" i="21"/>
  <c r="B4" i="22"/>
  <c r="B38" i="22"/>
  <c r="C19" i="20"/>
  <c r="K49" i="19"/>
  <c r="J4" i="19"/>
  <c r="C35" i="18"/>
  <c r="B8" i="18"/>
  <c r="B38" i="17"/>
  <c r="B38" i="28"/>
  <c r="B4" i="28"/>
  <c r="L4" i="17"/>
  <c r="L4" i="27"/>
  <c r="C21" i="24"/>
  <c r="AL18" i="18"/>
  <c r="K49" i="27"/>
  <c r="C31" i="20"/>
  <c r="L4" i="19"/>
  <c r="C35" i="23"/>
  <c r="B8" i="23"/>
  <c r="C31" i="27"/>
  <c r="G2" i="27"/>
  <c r="K49" i="25"/>
  <c r="E18" i="25"/>
  <c r="B38" i="24"/>
  <c r="B4" i="24"/>
  <c r="C31" i="21"/>
  <c r="L4" i="21"/>
  <c r="C21" i="22"/>
  <c r="AL18" i="20"/>
  <c r="E18" i="20"/>
  <c r="B49" i="19"/>
  <c r="C33" i="18"/>
  <c r="B6" i="18"/>
  <c r="C35" i="17"/>
  <c r="C35" i="28"/>
  <c r="J4" i="28"/>
  <c r="C27" i="17"/>
  <c r="G2" i="22"/>
  <c r="E18" i="18"/>
  <c r="C31" i="25"/>
  <c r="G2" i="20"/>
  <c r="E18" i="28"/>
  <c r="G2" i="18"/>
  <c r="C33" i="23"/>
  <c r="B6" i="23"/>
  <c r="G1" i="27"/>
  <c r="C27" i="26"/>
  <c r="B49" i="25"/>
  <c r="B8" i="25"/>
  <c r="C35" i="24"/>
  <c r="AL18" i="24"/>
  <c r="G2" i="21"/>
  <c r="C19" i="22"/>
  <c r="AA49" i="20"/>
  <c r="L4" i="20"/>
  <c r="B38" i="19"/>
  <c r="B8" i="19"/>
  <c r="C31" i="18"/>
  <c r="B4" i="18"/>
  <c r="C33" i="17"/>
  <c r="C33" i="28"/>
  <c r="G2" i="17"/>
  <c r="L4" i="28"/>
  <c r="AA49" i="26"/>
  <c r="G2" i="28"/>
  <c r="C21" i="19"/>
  <c r="B38" i="21"/>
  <c r="K49" i="28"/>
  <c r="C31" i="23"/>
  <c r="B4" i="23"/>
  <c r="C27" i="27"/>
  <c r="C35" i="26"/>
  <c r="C21" i="26"/>
  <c r="J4" i="25"/>
  <c r="B6" i="25"/>
  <c r="C33" i="24"/>
  <c r="J4" i="24"/>
  <c r="C27" i="21"/>
  <c r="G1" i="21"/>
  <c r="E18" i="22"/>
  <c r="K49" i="20"/>
  <c r="J4" i="20"/>
  <c r="C35" i="19"/>
  <c r="B6" i="19"/>
  <c r="AJ18" i="17"/>
  <c r="C31" i="17"/>
  <c r="C31" i="28"/>
  <c r="G1" i="17"/>
  <c r="AA49" i="27"/>
  <c r="C33" i="20"/>
  <c r="K49" i="26"/>
  <c r="C27" i="22"/>
  <c r="E18" i="17"/>
  <c r="B49" i="18"/>
  <c r="G2" i="23"/>
  <c r="C21" i="27"/>
  <c r="J4" i="26"/>
  <c r="C19" i="26"/>
  <c r="AK18" i="25"/>
  <c r="B4" i="25"/>
  <c r="C31" i="24"/>
  <c r="L4" i="24"/>
  <c r="C21" i="21"/>
  <c r="AK18" i="22"/>
  <c r="C35" i="22"/>
  <c r="B49" i="20"/>
  <c r="C33" i="19"/>
  <c r="B4" i="19"/>
  <c r="C27" i="18"/>
  <c r="J4" i="17"/>
  <c r="B4" i="17"/>
  <c r="C27" i="28"/>
  <c r="B8" i="26"/>
  <c r="B4" i="20"/>
  <c r="B8" i="17"/>
  <c r="B6" i="26"/>
  <c r="J4" i="21"/>
  <c r="AA49" i="18"/>
  <c r="K49" i="22"/>
  <c r="B8" i="28"/>
  <c r="C27" i="23"/>
  <c r="G1" i="23"/>
  <c r="C19" i="27"/>
  <c r="L4" i="26"/>
  <c r="E18" i="26"/>
  <c r="B38" i="25"/>
  <c r="G2" i="25"/>
  <c r="G2" i="24"/>
  <c r="C19" i="21"/>
  <c r="L4" i="22"/>
  <c r="C33" i="22"/>
  <c r="B38" i="20"/>
  <c r="B8" i="20"/>
  <c r="C31" i="19"/>
  <c r="G2" i="19"/>
  <c r="C21" i="18"/>
  <c r="AL18" i="28"/>
  <c r="AL18" i="21"/>
  <c r="C19" i="28"/>
  <c r="G1" i="22"/>
  <c r="B8" i="21"/>
  <c r="C21" i="23"/>
  <c r="AK18" i="27"/>
  <c r="E18" i="27"/>
  <c r="AL18" i="26"/>
  <c r="C35" i="25"/>
  <c r="G1" i="25"/>
  <c r="C27" i="24"/>
  <c r="G1" i="24"/>
  <c r="E18" i="21"/>
  <c r="J4" i="22"/>
  <c r="C31" i="22"/>
  <c r="C35" i="20"/>
  <c r="B6" i="20"/>
  <c r="G1" i="19"/>
  <c r="C19" i="18"/>
  <c r="C21" i="28"/>
  <c r="AA49" i="21"/>
  <c r="C19" i="17"/>
  <c r="C19" i="24"/>
  <c r="L4" i="18"/>
  <c r="G1" i="28"/>
  <c r="E18" i="19"/>
  <c r="C19" i="23"/>
  <c r="E18" i="23"/>
  <c r="B44" i="1"/>
  <c r="C35" i="1"/>
  <c r="G19" i="1"/>
  <c r="C7" i="1"/>
  <c r="G22" i="1"/>
  <c r="C41" i="1"/>
  <c r="C33" i="1"/>
  <c r="V5" i="1"/>
  <c r="C5" i="1"/>
  <c r="C1" i="1"/>
  <c r="C39" i="1"/>
  <c r="C26" i="1"/>
  <c r="C2" i="1"/>
  <c r="G11" i="1"/>
  <c r="C37" i="1"/>
  <c r="C9" i="1"/>
  <c r="AE10" i="28"/>
  <c r="Q23" i="1"/>
  <c r="M23" i="1"/>
  <c r="I23" i="1"/>
  <c r="P23" i="1"/>
  <c r="L23" i="1"/>
  <c r="H23" i="1"/>
  <c r="R23" i="1"/>
  <c r="J23" i="1"/>
  <c r="O23" i="1"/>
  <c r="K23" i="1"/>
  <c r="G23" i="1"/>
  <c r="N23" i="1"/>
  <c r="S24" i="1" l="1"/>
  <c r="B51" i="26"/>
  <c r="B51" i="27"/>
  <c r="B51" i="23"/>
  <c r="B51" i="21"/>
  <c r="B51" i="25"/>
  <c r="B51" i="24"/>
  <c r="S39" i="1"/>
  <c r="S41" i="1" l="1"/>
  <c r="G19" i="28" l="1"/>
  <c r="G20" i="28"/>
  <c r="H17" i="28"/>
  <c r="I17" i="28" s="1"/>
  <c r="J17" i="28" s="1"/>
  <c r="J19" i="28" l="1"/>
  <c r="J20" i="28"/>
  <c r="I20" i="28"/>
  <c r="I19" i="28"/>
  <c r="H20" i="28"/>
  <c r="H19" i="28"/>
  <c r="K17" i="28"/>
  <c r="K19" i="28" l="1"/>
  <c r="K20" i="28"/>
  <c r="L17" i="28"/>
  <c r="L20" i="28" l="1"/>
  <c r="L19" i="28"/>
  <c r="M17" i="28"/>
  <c r="M20" i="28" l="1"/>
  <c r="M19" i="28"/>
  <c r="N17" i="28"/>
  <c r="N19" i="28" l="1"/>
  <c r="N20" i="28"/>
  <c r="O17" i="28"/>
  <c r="O20" i="28" l="1"/>
  <c r="O19" i="28"/>
  <c r="P17" i="28"/>
  <c r="P20" i="28" l="1"/>
  <c r="P19" i="28"/>
  <c r="Q17" i="28"/>
  <c r="Q20" i="28" l="1"/>
  <c r="Q19" i="28"/>
  <c r="R17" i="28"/>
  <c r="R19" i="28" l="1"/>
  <c r="R20" i="28"/>
  <c r="S17" i="28"/>
  <c r="S20" i="28" l="1"/>
  <c r="S19" i="28"/>
  <c r="T17" i="28"/>
  <c r="T19" i="28" l="1"/>
  <c r="T20" i="28"/>
  <c r="U17" i="28"/>
  <c r="U20" i="28" l="1"/>
  <c r="U19" i="28"/>
  <c r="V17" i="28"/>
  <c r="V19" i="28" l="1"/>
  <c r="V20" i="28"/>
  <c r="W17" i="28"/>
  <c r="W19" i="28" l="1"/>
  <c r="W20" i="28"/>
  <c r="X17" i="28"/>
  <c r="X19" i="28" l="1"/>
  <c r="X20" i="28"/>
  <c r="Y17" i="28"/>
  <c r="Y20" i="28" l="1"/>
  <c r="Y19" i="28"/>
  <c r="Z17" i="28"/>
  <c r="Z19" i="28" l="1"/>
  <c r="Z20" i="28"/>
  <c r="AA17" i="28"/>
  <c r="AA19" i="28" l="1"/>
  <c r="AA20" i="28"/>
  <c r="AB17" i="28"/>
  <c r="AB20" i="28" l="1"/>
  <c r="AB19" i="28"/>
  <c r="AC17" i="28"/>
  <c r="AC20" i="28" l="1"/>
  <c r="AC19" i="28"/>
  <c r="AD17" i="28"/>
  <c r="AD19" i="28" l="1"/>
  <c r="AD20" i="28"/>
  <c r="AE17" i="28"/>
  <c r="AE20" i="28" l="1"/>
  <c r="AE19" i="28"/>
  <c r="AF17" i="28"/>
  <c r="AF19" i="28" l="1"/>
  <c r="AF20" i="28"/>
  <c r="AG17" i="28"/>
  <c r="AG20" i="28" l="1"/>
  <c r="AG19" i="28"/>
  <c r="AH17" i="28"/>
  <c r="AH19" i="28" l="1"/>
  <c r="AH20" i="28"/>
  <c r="AI17" i="28"/>
  <c r="AI19" i="28" l="1"/>
  <c r="AI20" i="28"/>
  <c r="AJ17" i="28"/>
  <c r="AJ19" i="28" l="1"/>
  <c r="AJ20" i="28"/>
  <c r="AK17" i="28"/>
  <c r="G17" i="17" s="1"/>
  <c r="AK20" i="28" l="1"/>
  <c r="AK19" i="28"/>
  <c r="G19" i="17" l="1"/>
  <c r="H17" i="17"/>
  <c r="G20" i="17"/>
  <c r="H20" i="17" l="1"/>
  <c r="H19" i="17"/>
  <c r="I17" i="17"/>
  <c r="I20" i="17" l="1"/>
  <c r="I19" i="17"/>
  <c r="J17" i="17"/>
  <c r="J20" i="17" l="1"/>
  <c r="K17" i="17"/>
  <c r="J19" i="17"/>
  <c r="K20" i="17" l="1"/>
  <c r="L17" i="17"/>
  <c r="K19" i="17"/>
  <c r="L20" i="17" l="1"/>
  <c r="L19" i="17"/>
  <c r="M17" i="17"/>
  <c r="N17" i="17" l="1"/>
  <c r="M19" i="17"/>
  <c r="M20" i="17"/>
  <c r="N19" i="17" l="1"/>
  <c r="O17" i="17"/>
  <c r="N20" i="17"/>
  <c r="O19" i="17" l="1"/>
  <c r="P17" i="17"/>
  <c r="O20" i="17"/>
  <c r="P19" i="17" l="1"/>
  <c r="P20" i="17"/>
  <c r="Q17" i="17"/>
  <c r="Q19" i="17" l="1"/>
  <c r="R17" i="17"/>
  <c r="Q20" i="17"/>
  <c r="R20" i="17" l="1"/>
  <c r="S17" i="17"/>
  <c r="R19" i="17"/>
  <c r="S19" i="17" l="1"/>
  <c r="T17" i="17"/>
  <c r="S20" i="17"/>
  <c r="T19" i="17" l="1"/>
  <c r="T20" i="17"/>
  <c r="U17" i="17"/>
  <c r="U19" i="17" l="1"/>
  <c r="U20" i="17"/>
  <c r="V17" i="17"/>
  <c r="V19" i="17" l="1"/>
  <c r="W17" i="17"/>
  <c r="V20" i="17"/>
  <c r="W20" i="17" l="1"/>
  <c r="X17" i="17"/>
  <c r="W19" i="17"/>
  <c r="X19" i="17" l="1"/>
  <c r="X20" i="17"/>
  <c r="Y17" i="17"/>
  <c r="Z17" i="17" l="1"/>
  <c r="Y19" i="17"/>
  <c r="Y20" i="17"/>
  <c r="Z20" i="17" l="1"/>
  <c r="AA17" i="17"/>
  <c r="Z19" i="17"/>
  <c r="AA19" i="17" l="1"/>
  <c r="AB17" i="17"/>
  <c r="AA20" i="17"/>
  <c r="AB19" i="17" l="1"/>
  <c r="AB20" i="17"/>
  <c r="AC17" i="17"/>
  <c r="AC19" i="17" l="1"/>
  <c r="AD17" i="17"/>
  <c r="AC20" i="17"/>
  <c r="AD19" i="17" l="1"/>
  <c r="AE17" i="17"/>
  <c r="AD20" i="17"/>
  <c r="AE20" i="17" l="1"/>
  <c r="AF17" i="17"/>
  <c r="AE19" i="17"/>
  <c r="AF19" i="17" l="1"/>
  <c r="AF20" i="17"/>
  <c r="AG17" i="17"/>
  <c r="AH17" i="17" l="1"/>
  <c r="AI17" i="17" s="1"/>
  <c r="AG19" i="17"/>
  <c r="AG20" i="17"/>
  <c r="AI20" i="17" l="1"/>
  <c r="AI18" i="17"/>
  <c r="AI19" i="17"/>
  <c r="AH19" i="17"/>
  <c r="G17" i="18"/>
  <c r="AH20" i="17"/>
  <c r="G19" i="18" l="1"/>
  <c r="H17" i="18"/>
  <c r="G20" i="18"/>
  <c r="H20" i="18" l="1"/>
  <c r="I17" i="18"/>
  <c r="H19" i="18"/>
  <c r="I19" i="18" l="1"/>
  <c r="I20" i="18"/>
  <c r="J17" i="18"/>
  <c r="J20" i="18" l="1"/>
  <c r="K17" i="18"/>
  <c r="J19" i="18"/>
  <c r="K20" i="18" l="1"/>
  <c r="L17" i="18"/>
  <c r="K19" i="18"/>
  <c r="L20" i="18" l="1"/>
  <c r="L19" i="18"/>
  <c r="M17" i="18"/>
  <c r="M20" i="18" l="1"/>
  <c r="M19" i="18"/>
  <c r="N17" i="18"/>
  <c r="N19" i="18" l="1"/>
  <c r="O17" i="18"/>
  <c r="N20" i="18"/>
  <c r="O20" i="18" l="1"/>
  <c r="P17" i="18"/>
  <c r="O19" i="18"/>
  <c r="P20" i="18" l="1"/>
  <c r="Q17" i="18"/>
  <c r="P19" i="18"/>
  <c r="R17" i="18" l="1"/>
  <c r="Q20" i="18"/>
  <c r="Q19" i="18"/>
  <c r="R20" i="18" l="1"/>
  <c r="S17" i="18"/>
  <c r="R19" i="18"/>
  <c r="S19" i="18" l="1"/>
  <c r="T17" i="18"/>
  <c r="S20" i="18"/>
  <c r="T20" i="18" l="1"/>
  <c r="T19" i="18"/>
  <c r="U17" i="18"/>
  <c r="U20" i="18" l="1"/>
  <c r="V17" i="18"/>
  <c r="U19" i="18"/>
  <c r="V19" i="18" l="1"/>
  <c r="W17" i="18"/>
  <c r="V20" i="18"/>
  <c r="W19" i="18" l="1"/>
  <c r="X17" i="18"/>
  <c r="W20" i="18"/>
  <c r="X19" i="18" l="1"/>
  <c r="X20" i="18"/>
  <c r="Y17" i="18"/>
  <c r="Y20" i="18" l="1"/>
  <c r="Y19" i="18"/>
  <c r="Z17" i="18"/>
  <c r="AA17" i="18" l="1"/>
  <c r="Z20" i="18"/>
  <c r="Z19" i="18"/>
  <c r="AA20" i="18" l="1"/>
  <c r="AA19" i="18"/>
  <c r="AB17" i="18"/>
  <c r="AB19" i="18" l="1"/>
  <c r="AB20" i="18"/>
  <c r="AC17" i="18"/>
  <c r="AC20" i="18" l="1"/>
  <c r="AC19" i="18"/>
  <c r="AD17" i="18"/>
  <c r="AD20" i="18" l="1"/>
  <c r="AE17" i="18"/>
  <c r="AD19" i="18"/>
  <c r="AE20" i="18" l="1"/>
  <c r="AE19" i="18"/>
  <c r="AF17" i="18"/>
  <c r="AF20" i="18" l="1"/>
  <c r="AF19" i="18"/>
  <c r="AG17" i="18"/>
  <c r="AG20" i="18" l="1"/>
  <c r="AG19" i="18"/>
  <c r="AH17" i="18"/>
  <c r="AH19" i="18" l="1"/>
  <c r="AH20" i="18"/>
  <c r="AI17" i="18"/>
  <c r="AI20" i="18" l="1"/>
  <c r="AI19" i="18"/>
  <c r="AJ17" i="18"/>
  <c r="AJ20" i="18" l="1"/>
  <c r="AJ19" i="18"/>
  <c r="AK17" i="18"/>
  <c r="AK20" i="18" l="1"/>
  <c r="AK19" i="18"/>
  <c r="G17" i="19"/>
  <c r="G20" i="19" l="1"/>
  <c r="G19" i="19"/>
  <c r="H17" i="19"/>
  <c r="H20" i="19" l="1"/>
  <c r="H19" i="19"/>
  <c r="I17" i="19"/>
  <c r="I20" i="19" l="1"/>
  <c r="I19" i="19"/>
  <c r="J17" i="19"/>
  <c r="J19" i="19" l="1"/>
  <c r="J20" i="19"/>
  <c r="K17" i="19"/>
  <c r="K19" i="19" l="1"/>
  <c r="K20" i="19"/>
  <c r="L17" i="19"/>
  <c r="L19" i="19" l="1"/>
  <c r="L20" i="19"/>
  <c r="M17" i="19"/>
  <c r="M20" i="19" l="1"/>
  <c r="M19" i="19"/>
  <c r="N17" i="19"/>
  <c r="N20" i="19" l="1"/>
  <c r="N19" i="19"/>
  <c r="O17" i="19"/>
  <c r="O20" i="19" l="1"/>
  <c r="O19" i="19"/>
  <c r="P17" i="19"/>
  <c r="P19" i="19" l="1"/>
  <c r="P20" i="19"/>
  <c r="Q17" i="19"/>
  <c r="Q20" i="19" l="1"/>
  <c r="Q19" i="19"/>
  <c r="R17" i="19"/>
  <c r="R20" i="19" l="1"/>
  <c r="R19" i="19"/>
  <c r="S17" i="19"/>
  <c r="S20" i="19" l="1"/>
  <c r="S19" i="19"/>
  <c r="T17" i="19"/>
  <c r="T20" i="19" l="1"/>
  <c r="T19" i="19"/>
  <c r="U17" i="19"/>
  <c r="U20" i="19" l="1"/>
  <c r="U19" i="19"/>
  <c r="V17" i="19"/>
  <c r="V20" i="19" l="1"/>
  <c r="V19" i="19"/>
  <c r="W17" i="19"/>
  <c r="W19" i="19" l="1"/>
  <c r="W20" i="19"/>
  <c r="X17" i="19"/>
  <c r="X20" i="19" l="1"/>
  <c r="X19" i="19"/>
  <c r="Y17" i="19"/>
  <c r="Y19" i="19" l="1"/>
  <c r="Y20" i="19"/>
  <c r="Z17" i="19"/>
  <c r="Z20" i="19" l="1"/>
  <c r="Z19" i="19"/>
  <c r="AA17" i="19"/>
  <c r="AA19" i="19" l="1"/>
  <c r="AA20" i="19"/>
  <c r="AB17" i="19"/>
  <c r="AB20" i="19" l="1"/>
  <c r="AB19" i="19"/>
  <c r="AC17" i="19"/>
  <c r="AC19" i="19" l="1"/>
  <c r="AC20" i="19"/>
  <c r="AD17" i="19"/>
  <c r="AD20" i="19" l="1"/>
  <c r="AD19" i="19"/>
  <c r="AE17" i="19"/>
  <c r="AE20" i="19" l="1"/>
  <c r="AE19" i="19"/>
  <c r="AF17" i="19"/>
  <c r="AF20" i="19" l="1"/>
  <c r="AF19" i="19"/>
  <c r="AG17" i="19"/>
  <c r="AG20" i="19" l="1"/>
  <c r="AG19" i="19"/>
  <c r="AH17" i="19"/>
  <c r="AH20" i="19" l="1"/>
  <c r="AH19" i="19"/>
  <c r="AI17" i="19"/>
  <c r="AI19" i="19" l="1"/>
  <c r="AI20" i="19"/>
  <c r="AJ17" i="19"/>
  <c r="AJ20" i="19" l="1"/>
  <c r="AJ19" i="19"/>
  <c r="G17" i="20"/>
  <c r="H17" i="20" l="1"/>
  <c r="G19" i="20"/>
  <c r="G20" i="20"/>
  <c r="I17" i="20" l="1"/>
  <c r="H20" i="20"/>
  <c r="H19" i="20"/>
  <c r="J17" i="20" l="1"/>
  <c r="I19" i="20"/>
  <c r="I20" i="20"/>
  <c r="J19" i="20" l="1"/>
  <c r="K17" i="20"/>
  <c r="J20" i="20"/>
  <c r="K19" i="20" l="1"/>
  <c r="L17" i="20"/>
  <c r="K20" i="20"/>
  <c r="M17" i="20" l="1"/>
  <c r="L19" i="20"/>
  <c r="L20" i="20"/>
  <c r="N17" i="20" l="1"/>
  <c r="M20" i="20"/>
  <c r="M19" i="20"/>
  <c r="O17" i="20" l="1"/>
  <c r="N20" i="20"/>
  <c r="N19" i="20"/>
  <c r="P17" i="20" l="1"/>
  <c r="O20" i="20"/>
  <c r="O19" i="20"/>
  <c r="P20" i="20" l="1"/>
  <c r="Q17" i="20"/>
  <c r="P19" i="20"/>
  <c r="Q20" i="20" l="1"/>
  <c r="R17" i="20"/>
  <c r="Q19" i="20"/>
  <c r="R20" i="20" l="1"/>
  <c r="S17" i="20"/>
  <c r="R19" i="20"/>
  <c r="T17" i="20" l="1"/>
  <c r="S20" i="20"/>
  <c r="S19" i="20"/>
  <c r="U17" i="20" l="1"/>
  <c r="T20" i="20"/>
  <c r="T19" i="20"/>
  <c r="V17" i="20" l="1"/>
  <c r="U20" i="20"/>
  <c r="U19" i="20"/>
  <c r="V19" i="20" l="1"/>
  <c r="V20" i="20"/>
  <c r="W17" i="20"/>
  <c r="W20" i="20" l="1"/>
  <c r="X17" i="20"/>
  <c r="W19" i="20"/>
  <c r="X20" i="20" l="1"/>
  <c r="X19" i="20"/>
  <c r="Y17" i="20"/>
  <c r="Z17" i="20" l="1"/>
  <c r="Y19" i="20"/>
  <c r="Y20" i="20"/>
  <c r="Z20" i="20" l="1"/>
  <c r="AA17" i="20"/>
  <c r="Z19" i="20"/>
  <c r="AB17" i="20" l="1"/>
  <c r="AA20" i="20"/>
  <c r="AA19" i="20"/>
  <c r="AB20" i="20" l="1"/>
  <c r="AB19" i="20"/>
  <c r="AC17" i="20"/>
  <c r="AD17" i="20" l="1"/>
  <c r="AC20" i="20"/>
  <c r="AC19" i="20"/>
  <c r="AD19" i="20" l="1"/>
  <c r="AE17" i="20"/>
  <c r="AD20" i="20"/>
  <c r="AF17" i="20" l="1"/>
  <c r="AE20" i="20"/>
  <c r="AE19" i="20"/>
  <c r="AG17" i="20" l="1"/>
  <c r="AF20" i="20"/>
  <c r="AF19" i="20"/>
  <c r="AG19" i="20" l="1"/>
  <c r="AG20" i="20"/>
  <c r="AH17" i="20"/>
  <c r="AH20" i="20" l="1"/>
  <c r="AH19" i="20"/>
  <c r="AI17" i="20"/>
  <c r="AI20" i="20" l="1"/>
  <c r="AI19" i="20"/>
  <c r="AJ17" i="20"/>
  <c r="AK17" i="20" l="1"/>
  <c r="G17" i="22" s="1"/>
  <c r="AJ20" i="20"/>
  <c r="AJ19" i="20"/>
  <c r="H17" i="22" l="1"/>
  <c r="G20" i="22"/>
  <c r="G19" i="22"/>
  <c r="AK19" i="20"/>
  <c r="AK20" i="20"/>
  <c r="H20" i="22" l="1"/>
  <c r="H19" i="22"/>
  <c r="I17" i="22"/>
  <c r="J17" i="22" l="1"/>
  <c r="I19" i="22"/>
  <c r="I20" i="22"/>
  <c r="K17" i="22" l="1"/>
  <c r="J20" i="22"/>
  <c r="J19" i="22"/>
  <c r="L17" i="22" l="1"/>
  <c r="K19" i="22"/>
  <c r="K20" i="22"/>
  <c r="M17" i="22" l="1"/>
  <c r="L20" i="22"/>
  <c r="L19" i="22"/>
  <c r="N17" i="22" l="1"/>
  <c r="M19" i="22"/>
  <c r="M20" i="22"/>
  <c r="N19" i="22" l="1"/>
  <c r="N20" i="22"/>
  <c r="O17" i="22"/>
  <c r="P17" i="22" l="1"/>
  <c r="O19" i="22"/>
  <c r="O20" i="22"/>
  <c r="P20" i="22" l="1"/>
  <c r="P19" i="22"/>
  <c r="Q17" i="22"/>
  <c r="R17" i="22" l="1"/>
  <c r="Q19" i="22"/>
  <c r="Q20" i="22"/>
  <c r="R19" i="22" l="1"/>
  <c r="R20" i="22"/>
  <c r="S17" i="22"/>
  <c r="T17" i="22" l="1"/>
  <c r="S20" i="22"/>
  <c r="S19" i="22"/>
  <c r="T19" i="22" l="1"/>
  <c r="T20" i="22"/>
  <c r="U17" i="22"/>
  <c r="V17" i="22" l="1"/>
  <c r="U19" i="22"/>
  <c r="U20" i="22"/>
  <c r="W17" i="22" l="1"/>
  <c r="V20" i="22"/>
  <c r="V19" i="22"/>
  <c r="W20" i="22" l="1"/>
  <c r="W19" i="22"/>
  <c r="X17" i="22"/>
  <c r="X20" i="22" l="1"/>
  <c r="X19" i="22"/>
  <c r="Y17" i="22"/>
  <c r="Z17" i="22" l="1"/>
  <c r="Y19" i="22"/>
  <c r="Y20" i="22"/>
  <c r="AA17" i="22" l="1"/>
  <c r="Z19" i="22"/>
  <c r="Z20" i="22"/>
  <c r="AB17" i="22" l="1"/>
  <c r="AA19" i="22"/>
  <c r="AA20" i="22"/>
  <c r="AB20" i="22" l="1"/>
  <c r="AB19" i="22"/>
  <c r="AC17" i="22"/>
  <c r="AD17" i="22" l="1"/>
  <c r="AC20" i="22"/>
  <c r="AC19" i="22"/>
  <c r="AE17" i="22" l="1"/>
  <c r="AD20" i="22"/>
  <c r="AD19" i="22"/>
  <c r="AE19" i="22" l="1"/>
  <c r="AE20" i="22"/>
  <c r="AF17" i="22"/>
  <c r="AG17" i="22" l="1"/>
  <c r="AF20" i="22"/>
  <c r="AF19" i="22"/>
  <c r="AH17" i="22" l="1"/>
  <c r="AG20" i="22"/>
  <c r="AG19" i="22"/>
  <c r="AH19" i="22" l="1"/>
  <c r="AI17" i="22"/>
  <c r="AH20" i="22"/>
  <c r="AI20" i="22" l="1"/>
  <c r="AI19" i="22"/>
  <c r="AJ17" i="22"/>
  <c r="AJ19" i="22" l="1"/>
  <c r="AJ20" i="22"/>
  <c r="G17" i="21"/>
  <c r="G20" i="21" l="1"/>
  <c r="G19" i="21"/>
  <c r="H17" i="21"/>
  <c r="H20" i="21" l="1"/>
  <c r="H19" i="21"/>
  <c r="I17" i="21"/>
  <c r="I20" i="21" l="1"/>
  <c r="I19" i="21"/>
  <c r="J17" i="21"/>
  <c r="J20" i="21" l="1"/>
  <c r="J19" i="21"/>
  <c r="K17" i="21"/>
  <c r="K19" i="21" l="1"/>
  <c r="K20" i="21"/>
  <c r="L17" i="21"/>
  <c r="L20" i="21" l="1"/>
  <c r="L19" i="21"/>
  <c r="M17" i="21"/>
  <c r="M20" i="21" l="1"/>
  <c r="N17" i="21"/>
  <c r="M19" i="21"/>
  <c r="N20" i="21" l="1"/>
  <c r="N19" i="21"/>
  <c r="O17" i="21"/>
  <c r="O19" i="21" l="1"/>
  <c r="O20" i="21"/>
  <c r="P17" i="21"/>
  <c r="P20" i="21" l="1"/>
  <c r="P19" i="21"/>
  <c r="Q17" i="21"/>
  <c r="Q20" i="21" l="1"/>
  <c r="R17" i="21"/>
  <c r="Q19" i="21"/>
  <c r="R20" i="21" l="1"/>
  <c r="R19" i="21"/>
  <c r="S17" i="21"/>
  <c r="S20" i="21" l="1"/>
  <c r="S19" i="21"/>
  <c r="T17" i="21"/>
  <c r="T19" i="21" l="1"/>
  <c r="U17" i="21"/>
  <c r="T20" i="21"/>
  <c r="U20" i="21" l="1"/>
  <c r="U19" i="21"/>
  <c r="V17" i="21"/>
  <c r="V19" i="21" l="1"/>
  <c r="V20" i="21"/>
  <c r="W17" i="21"/>
  <c r="W19" i="21" l="1"/>
  <c r="W20" i="21"/>
  <c r="X17" i="21"/>
  <c r="X19" i="21" l="1"/>
  <c r="Y17" i="21"/>
  <c r="X20" i="21"/>
  <c r="Y19" i="21" l="1"/>
  <c r="Z17" i="21"/>
  <c r="Y20" i="21"/>
  <c r="Z19" i="21" l="1"/>
  <c r="Z20" i="21"/>
  <c r="AA17" i="21"/>
  <c r="AA19" i="21" l="1"/>
  <c r="AA20" i="21"/>
  <c r="AB17" i="21"/>
  <c r="AB20" i="21" l="1"/>
  <c r="AB19" i="21"/>
  <c r="AC17" i="21"/>
  <c r="AC20" i="21" l="1"/>
  <c r="AC19" i="21"/>
  <c r="AD17" i="21"/>
  <c r="AD20" i="21" l="1"/>
  <c r="AD19" i="21"/>
  <c r="AE17" i="21"/>
  <c r="AE20" i="21" l="1"/>
  <c r="AE19" i="21"/>
  <c r="AF17" i="21"/>
  <c r="AF20" i="21" l="1"/>
  <c r="AF19" i="21"/>
  <c r="AG17" i="21"/>
  <c r="AG19" i="21" l="1"/>
  <c r="AH17" i="21"/>
  <c r="AG20" i="21"/>
  <c r="AH19" i="21" l="1"/>
  <c r="AH20" i="21"/>
  <c r="AI17" i="21"/>
  <c r="AI20" i="21" l="1"/>
  <c r="AI19" i="21"/>
  <c r="AJ17" i="21"/>
  <c r="AJ19" i="21" l="1"/>
  <c r="AK17" i="21"/>
  <c r="AJ20" i="21"/>
  <c r="AK20" i="21" l="1"/>
  <c r="AK19" i="21"/>
  <c r="G17" i="24"/>
  <c r="G20" i="24" l="1"/>
  <c r="G19" i="24"/>
  <c r="H17" i="24"/>
  <c r="H19" i="24" l="1"/>
  <c r="H20" i="24"/>
  <c r="I17" i="24"/>
  <c r="I19" i="24" l="1"/>
  <c r="J17" i="24"/>
  <c r="I20" i="24"/>
  <c r="J20" i="24" l="1"/>
  <c r="J19" i="24"/>
  <c r="K17" i="24"/>
  <c r="K20" i="24" l="1"/>
  <c r="L17" i="24"/>
  <c r="K19" i="24"/>
  <c r="L19" i="24" l="1"/>
  <c r="L20" i="24"/>
  <c r="M17" i="24"/>
  <c r="M20" i="24" l="1"/>
  <c r="M19" i="24"/>
  <c r="N17" i="24"/>
  <c r="N19" i="24" l="1"/>
  <c r="N20" i="24"/>
  <c r="O17" i="24"/>
  <c r="O19" i="24" l="1"/>
  <c r="O20" i="24"/>
  <c r="P17" i="24"/>
  <c r="P20" i="24" l="1"/>
  <c r="P19" i="24"/>
  <c r="Q17" i="24"/>
  <c r="Q19" i="24" l="1"/>
  <c r="Q20" i="24"/>
  <c r="R17" i="24"/>
  <c r="R19" i="24" l="1"/>
  <c r="S17" i="24"/>
  <c r="R20" i="24"/>
  <c r="S19" i="24" l="1"/>
  <c r="T17" i="24"/>
  <c r="S20" i="24"/>
  <c r="T19" i="24" l="1"/>
  <c r="T20" i="24"/>
  <c r="U17" i="24"/>
  <c r="U20" i="24" l="1"/>
  <c r="U19" i="24"/>
  <c r="V17" i="24"/>
  <c r="V19" i="24" l="1"/>
  <c r="W17" i="24"/>
  <c r="V20" i="24"/>
  <c r="W20" i="24" l="1"/>
  <c r="X17" i="24"/>
  <c r="W19" i="24"/>
  <c r="X19" i="24" l="1"/>
  <c r="Y17" i="24"/>
  <c r="X20" i="24"/>
  <c r="Y19" i="24" l="1"/>
  <c r="Z17" i="24"/>
  <c r="Y20" i="24"/>
  <c r="Z19" i="24" l="1"/>
  <c r="Z20" i="24"/>
  <c r="AA17" i="24"/>
  <c r="AA20" i="24" l="1"/>
  <c r="AB17" i="24"/>
  <c r="AA19" i="24"/>
  <c r="AB20" i="24" l="1"/>
  <c r="AC17" i="24"/>
  <c r="AB19" i="24"/>
  <c r="AC20" i="24" l="1"/>
  <c r="AC19" i="24"/>
  <c r="AD17" i="24"/>
  <c r="AD20" i="24" l="1"/>
  <c r="AE17" i="24"/>
  <c r="AD19" i="24"/>
  <c r="AE20" i="24" l="1"/>
  <c r="AE19" i="24"/>
  <c r="AF17" i="24"/>
  <c r="AF19" i="24" l="1"/>
  <c r="AG17" i="24"/>
  <c r="AF20" i="24"/>
  <c r="AG20" i="24" l="1"/>
  <c r="AG19" i="24"/>
  <c r="AH17" i="24"/>
  <c r="AH20" i="24" l="1"/>
  <c r="AH19" i="24"/>
  <c r="AI17" i="24"/>
  <c r="AI19" i="24" l="1"/>
  <c r="AI20" i="24"/>
  <c r="AJ17" i="24"/>
  <c r="AJ20" i="24" l="1"/>
  <c r="AJ19" i="24"/>
  <c r="AK17" i="24"/>
  <c r="AK20" i="24" l="1"/>
  <c r="AK19" i="24"/>
  <c r="G17" i="25"/>
  <c r="G19" i="25" l="1"/>
  <c r="H17" i="25"/>
  <c r="G20" i="25"/>
  <c r="H19" i="25" l="1"/>
  <c r="H20" i="25"/>
  <c r="I17" i="25"/>
  <c r="I19" i="25" l="1"/>
  <c r="I20" i="25"/>
  <c r="J17" i="25"/>
  <c r="J20" i="25" l="1"/>
  <c r="K17" i="25"/>
  <c r="J19" i="25"/>
  <c r="K20" i="25" l="1"/>
  <c r="K19" i="25"/>
  <c r="L17" i="25"/>
  <c r="L20" i="25" l="1"/>
  <c r="M17" i="25"/>
  <c r="L19" i="25"/>
  <c r="M19" i="25" l="1"/>
  <c r="N17" i="25"/>
  <c r="M20" i="25"/>
  <c r="N19" i="25" l="1"/>
  <c r="N20" i="25"/>
  <c r="O17" i="25"/>
  <c r="O19" i="25" l="1"/>
  <c r="P17" i="25"/>
  <c r="O20" i="25"/>
  <c r="P20" i="25" l="1"/>
  <c r="P19" i="25"/>
  <c r="Q17" i="25"/>
  <c r="Q19" i="25" l="1"/>
  <c r="Q20" i="25"/>
  <c r="R17" i="25"/>
  <c r="R20" i="25" l="1"/>
  <c r="R19" i="25"/>
  <c r="S17" i="25"/>
  <c r="S20" i="25" l="1"/>
  <c r="S19" i="25"/>
  <c r="T17" i="25"/>
  <c r="T19" i="25" l="1"/>
  <c r="U17" i="25"/>
  <c r="T20" i="25"/>
  <c r="V17" i="25" l="1"/>
  <c r="U19" i="25"/>
  <c r="U20" i="25"/>
  <c r="V19" i="25" l="1"/>
  <c r="V20" i="25"/>
  <c r="W17" i="25"/>
  <c r="W19" i="25" l="1"/>
  <c r="W20" i="25"/>
  <c r="X17" i="25"/>
  <c r="Y17" i="25" l="1"/>
  <c r="X20" i="25"/>
  <c r="X19" i="25"/>
  <c r="Z17" i="25" l="1"/>
  <c r="Y20" i="25"/>
  <c r="Y19" i="25"/>
  <c r="Z19" i="25" l="1"/>
  <c r="Z20" i="25"/>
  <c r="AA17" i="25"/>
  <c r="AA20" i="25" l="1"/>
  <c r="AA19" i="25"/>
  <c r="AB17" i="25"/>
  <c r="AB19" i="25" l="1"/>
  <c r="AC17" i="25"/>
  <c r="AB20" i="25"/>
  <c r="AC20" i="25" l="1"/>
  <c r="AD17" i="25"/>
  <c r="AC19" i="25"/>
  <c r="AD19" i="25" l="1"/>
  <c r="AD20" i="25"/>
  <c r="AE17" i="25"/>
  <c r="AE20" i="25" l="1"/>
  <c r="AE19" i="25"/>
  <c r="AF17" i="25"/>
  <c r="AF19" i="25" l="1"/>
  <c r="AG17" i="25"/>
  <c r="AF20" i="25"/>
  <c r="AH17" i="25" l="1"/>
  <c r="AG19" i="25"/>
  <c r="AG20" i="25"/>
  <c r="AH19" i="25" l="1"/>
  <c r="AH20" i="25"/>
  <c r="AI17" i="25"/>
  <c r="AI19" i="25" l="1"/>
  <c r="AI20" i="25"/>
  <c r="AJ17" i="25"/>
  <c r="AJ20" i="25" l="1"/>
  <c r="AJ19" i="25"/>
  <c r="G17" i="26"/>
  <c r="G19" i="26" l="1"/>
  <c r="G20" i="26"/>
  <c r="H17" i="26"/>
  <c r="H19" i="26" l="1"/>
  <c r="H20" i="26"/>
  <c r="I17" i="26"/>
  <c r="I20" i="26" l="1"/>
  <c r="I19" i="26"/>
  <c r="J17" i="26"/>
  <c r="J20" i="26" l="1"/>
  <c r="J19" i="26"/>
  <c r="K17" i="26"/>
  <c r="K19" i="26" l="1"/>
  <c r="K20" i="26"/>
  <c r="L17" i="26"/>
  <c r="L19" i="26" l="1"/>
  <c r="L20" i="26"/>
  <c r="M17" i="26"/>
  <c r="M20" i="26" l="1"/>
  <c r="M19" i="26"/>
  <c r="N17" i="26"/>
  <c r="N20" i="26" l="1"/>
  <c r="N19" i="26"/>
  <c r="O17" i="26"/>
  <c r="O19" i="26" l="1"/>
  <c r="O20" i="26"/>
  <c r="P17" i="26"/>
  <c r="Q17" i="26" l="1"/>
  <c r="P20" i="26"/>
  <c r="P19" i="26"/>
  <c r="Q19" i="26" l="1"/>
  <c r="Q20" i="26"/>
  <c r="R17" i="26"/>
  <c r="R19" i="26" l="1"/>
  <c r="R20" i="26"/>
  <c r="S17" i="26"/>
  <c r="S20" i="26" l="1"/>
  <c r="T17" i="26"/>
  <c r="S19" i="26"/>
  <c r="T20" i="26" l="1"/>
  <c r="U17" i="26"/>
  <c r="T19" i="26"/>
  <c r="U19" i="26" l="1"/>
  <c r="U20" i="26"/>
  <c r="V17" i="26"/>
  <c r="W17" i="26" l="1"/>
  <c r="V19" i="26"/>
  <c r="V20" i="26"/>
  <c r="W19" i="26" l="1"/>
  <c r="W20" i="26"/>
  <c r="X17" i="26"/>
  <c r="X20" i="26" l="1"/>
  <c r="X19" i="26"/>
  <c r="Y17" i="26"/>
  <c r="Y20" i="26" l="1"/>
  <c r="Z17" i="26"/>
  <c r="Y19" i="26"/>
  <c r="Z20" i="26" l="1"/>
  <c r="Z19" i="26"/>
  <c r="AA17" i="26"/>
  <c r="AA20" i="26" l="1"/>
  <c r="AA19" i="26"/>
  <c r="AB17" i="26"/>
  <c r="AB20" i="26" l="1"/>
  <c r="AC17" i="26"/>
  <c r="AB19" i="26"/>
  <c r="AD17" i="26" l="1"/>
  <c r="AC19" i="26"/>
  <c r="AC20" i="26"/>
  <c r="AD20" i="26" l="1"/>
  <c r="AD19" i="26"/>
  <c r="AE17" i="26"/>
  <c r="AE20" i="26" l="1"/>
  <c r="AE19" i="26"/>
  <c r="AF17" i="26"/>
  <c r="AF19" i="26" l="1"/>
  <c r="AF20" i="26"/>
  <c r="AG17" i="26"/>
  <c r="AH17" i="26" l="1"/>
  <c r="AG20" i="26"/>
  <c r="AG19" i="26"/>
  <c r="AH20" i="26" l="1"/>
  <c r="AI17" i="26"/>
  <c r="AH19" i="26"/>
  <c r="AI20" i="26" l="1"/>
  <c r="AI19" i="26"/>
  <c r="AJ17" i="26"/>
  <c r="AJ20" i="26" l="1"/>
  <c r="AJ19" i="26"/>
  <c r="AK17" i="26"/>
  <c r="AK20" i="26" l="1"/>
  <c r="AK19" i="26"/>
  <c r="G17" i="27"/>
  <c r="G19" i="27" l="1"/>
  <c r="G20" i="27"/>
  <c r="H17" i="27"/>
  <c r="H20" i="27" l="1"/>
  <c r="H19" i="27"/>
  <c r="I17" i="27"/>
  <c r="I19" i="27" l="1"/>
  <c r="I20" i="27"/>
  <c r="J17" i="27"/>
  <c r="J19" i="27" l="1"/>
  <c r="J20" i="27"/>
  <c r="K17" i="27"/>
  <c r="K19" i="27" l="1"/>
  <c r="K20" i="27"/>
  <c r="L17" i="27"/>
  <c r="L19" i="27" l="1"/>
  <c r="L20" i="27"/>
  <c r="M17" i="27"/>
  <c r="M20" i="27" l="1"/>
  <c r="M19" i="27"/>
  <c r="N17" i="27"/>
  <c r="N19" i="27" l="1"/>
  <c r="O17" i="27"/>
  <c r="N20" i="27"/>
  <c r="P17" i="27" l="1"/>
  <c r="O20" i="27"/>
  <c r="O19" i="27"/>
  <c r="P19" i="27" l="1"/>
  <c r="Q17" i="27"/>
  <c r="P20" i="27"/>
  <c r="Q20" i="27" l="1"/>
  <c r="Q19" i="27"/>
  <c r="R17" i="27"/>
  <c r="R19" i="27" l="1"/>
  <c r="S17" i="27"/>
  <c r="R20" i="27"/>
  <c r="S20" i="27" l="1"/>
  <c r="T17" i="27"/>
  <c r="S19" i="27"/>
  <c r="T20" i="27" l="1"/>
  <c r="T19" i="27"/>
  <c r="U17" i="27"/>
  <c r="U20" i="27" l="1"/>
  <c r="U19" i="27"/>
  <c r="V17" i="27"/>
  <c r="V19" i="27" l="1"/>
  <c r="V20" i="27"/>
  <c r="W17" i="27"/>
  <c r="W20" i="27" l="1"/>
  <c r="W19" i="27"/>
  <c r="X17" i="27"/>
  <c r="X20" i="27" l="1"/>
  <c r="X19" i="27"/>
  <c r="Y17" i="27"/>
  <c r="Y20" i="27" l="1"/>
  <c r="Y19" i="27"/>
  <c r="Z17" i="27"/>
  <c r="Z20" i="27" l="1"/>
  <c r="Z19" i="27"/>
  <c r="AA17" i="27"/>
  <c r="AA20" i="27" l="1"/>
  <c r="AA19" i="27"/>
  <c r="AB17" i="27"/>
  <c r="AB20" i="27" l="1"/>
  <c r="AC17" i="27"/>
  <c r="AB19" i="27"/>
  <c r="AC20" i="27" l="1"/>
  <c r="AC19" i="27"/>
  <c r="AD17" i="27"/>
  <c r="AD20" i="27" l="1"/>
  <c r="AD19" i="27"/>
  <c r="AE17" i="27"/>
  <c r="AE19" i="27" l="1"/>
  <c r="AF17" i="27"/>
  <c r="AE20" i="27"/>
  <c r="AF19" i="27" l="1"/>
  <c r="AF20" i="27"/>
  <c r="AG17" i="27"/>
  <c r="AG20" i="27" l="1"/>
  <c r="AG19" i="27"/>
  <c r="AH17" i="27"/>
  <c r="AH20" i="27" l="1"/>
  <c r="AH19" i="27"/>
  <c r="AI17" i="27"/>
  <c r="AI20" i="27" l="1"/>
  <c r="AI19" i="27"/>
  <c r="AJ17" i="27"/>
  <c r="G17" i="23" l="1"/>
  <c r="AJ20" i="27"/>
  <c r="AJ19" i="27"/>
  <c r="H17" i="23" l="1"/>
  <c r="G20" i="23"/>
  <c r="G19" i="23"/>
  <c r="H20" i="23" l="1"/>
  <c r="H19" i="23"/>
  <c r="I17" i="23"/>
  <c r="I19" i="23" l="1"/>
  <c r="J17" i="23"/>
  <c r="I20" i="23"/>
  <c r="K17" i="23" l="1"/>
  <c r="J19" i="23"/>
  <c r="J20" i="23"/>
  <c r="L17" i="23" l="1"/>
  <c r="K20" i="23"/>
  <c r="K19" i="23"/>
  <c r="L19" i="23" l="1"/>
  <c r="M17" i="23"/>
  <c r="L20" i="23"/>
  <c r="M19" i="23" l="1"/>
  <c r="M20" i="23"/>
  <c r="N17" i="23"/>
  <c r="O17" i="23" l="1"/>
  <c r="N19" i="23"/>
  <c r="N20" i="23"/>
  <c r="P17" i="23" l="1"/>
  <c r="O19" i="23"/>
  <c r="O20" i="23"/>
  <c r="P20" i="23" l="1"/>
  <c r="P19" i="23"/>
  <c r="Q17" i="23"/>
  <c r="R17" i="23" l="1"/>
  <c r="Q19" i="23"/>
  <c r="Q20" i="23"/>
  <c r="R20" i="23" l="1"/>
  <c r="S17" i="23"/>
  <c r="R19" i="23"/>
  <c r="T17" i="23" l="1"/>
  <c r="S20" i="23"/>
  <c r="S19" i="23"/>
  <c r="T20" i="23" l="1"/>
  <c r="U17" i="23"/>
  <c r="T19" i="23"/>
  <c r="U19" i="23" l="1"/>
  <c r="U20" i="23"/>
  <c r="V17" i="23"/>
  <c r="W17" i="23" l="1"/>
  <c r="V20" i="23"/>
  <c r="V19" i="23"/>
  <c r="X17" i="23" l="1"/>
  <c r="W19" i="23"/>
  <c r="W20" i="23"/>
  <c r="X20" i="23" l="1"/>
  <c r="Y17" i="23"/>
  <c r="X19" i="23"/>
  <c r="Y19" i="23" l="1"/>
  <c r="Z17" i="23"/>
  <c r="Y20" i="23"/>
  <c r="AA17" i="23" l="1"/>
  <c r="Z20" i="23"/>
  <c r="Z19" i="23"/>
  <c r="AB17" i="23" l="1"/>
  <c r="AA20" i="23"/>
  <c r="AA19" i="23"/>
  <c r="AB20" i="23" l="1"/>
  <c r="AC17" i="23"/>
  <c r="AB19" i="23"/>
  <c r="AC20" i="23" l="1"/>
  <c r="AC19" i="23"/>
  <c r="AD17" i="23"/>
  <c r="AE17" i="23" l="1"/>
  <c r="AD20" i="23"/>
  <c r="AD19" i="23"/>
  <c r="AF17" i="23" l="1"/>
  <c r="AE19" i="23"/>
  <c r="AE20" i="23"/>
  <c r="AF20" i="23" l="1"/>
  <c r="AF19" i="23"/>
  <c r="AG17" i="23"/>
  <c r="AG20" i="23" l="1"/>
  <c r="AH17" i="23"/>
  <c r="AG19" i="23"/>
  <c r="AI17" i="23" l="1"/>
  <c r="AH20" i="23"/>
  <c r="AH19" i="23"/>
  <c r="AI19" i="23" l="1"/>
  <c r="AJ17" i="23"/>
  <c r="AI20" i="23"/>
  <c r="AJ19" i="23" l="1"/>
  <c r="AJ20" i="23"/>
  <c r="AK17" i="23"/>
  <c r="AK19" i="23" l="1"/>
  <c r="AK20" i="23"/>
  <c r="C23" i="18" l="1"/>
  <c r="B13" i="18" s="1"/>
  <c r="G13" i="18" s="1"/>
  <c r="C23" i="20" l="1"/>
  <c r="B13" i="20" s="1"/>
  <c r="G13" i="20" s="1"/>
  <c r="C23" i="28"/>
  <c r="B13" i="28" s="1"/>
  <c r="G13" i="28" s="1"/>
  <c r="C23" i="23"/>
  <c r="B13" i="23" s="1"/>
  <c r="G13" i="23" s="1"/>
  <c r="C23" i="19"/>
  <c r="B13" i="19" s="1"/>
  <c r="G13" i="19" s="1"/>
  <c r="C23" i="27"/>
  <c r="B13" i="27" s="1"/>
  <c r="G13" i="27" s="1"/>
  <c r="C23" i="25"/>
  <c r="B13" i="25" s="1"/>
  <c r="G13" i="25" s="1"/>
  <c r="C23" i="26"/>
  <c r="B13" i="26" s="1"/>
  <c r="G13" i="26" s="1"/>
  <c r="C23" i="21"/>
  <c r="B13" i="21" s="1"/>
  <c r="G13" i="21" s="1"/>
  <c r="C23" i="17"/>
  <c r="B13" i="17" s="1"/>
  <c r="G13" i="17" s="1"/>
  <c r="C23" i="24"/>
  <c r="B13" i="24" s="1"/>
  <c r="G13" i="24" s="1"/>
  <c r="C23" i="22"/>
  <c r="B13" i="22" s="1"/>
  <c r="G13" i="22" s="1"/>
  <c r="E27" i="1"/>
  <c r="E22" i="23" s="1"/>
  <c r="E12" i="23" s="1"/>
  <c r="E22" i="18" l="1"/>
  <c r="E12" i="18" s="1"/>
  <c r="E22" i="19"/>
  <c r="E12" i="19" s="1"/>
  <c r="E22" i="20"/>
  <c r="E12" i="20" s="1"/>
  <c r="E22" i="21"/>
  <c r="E12" i="21" s="1"/>
  <c r="E22" i="24"/>
  <c r="E12" i="24" s="1"/>
  <c r="E22" i="28"/>
  <c r="E12" i="28" s="1"/>
  <c r="E22" i="26"/>
  <c r="E12" i="26" s="1"/>
  <c r="E22" i="25"/>
  <c r="E12" i="25" s="1"/>
  <c r="E22" i="27"/>
  <c r="E12" i="27" s="1"/>
  <c r="E22" i="22"/>
  <c r="E12" i="22" s="1"/>
  <c r="E22" i="17"/>
  <c r="E12" i="17" s="1"/>
</calcChain>
</file>

<file path=xl/sharedStrings.xml><?xml version="1.0" encoding="utf-8"?>
<sst xmlns="http://schemas.openxmlformats.org/spreadsheetml/2006/main" count="162" uniqueCount="120">
  <si>
    <t>Jaar</t>
  </si>
  <si>
    <t>Index</t>
  </si>
  <si>
    <t>NL</t>
  </si>
  <si>
    <t>DE</t>
  </si>
  <si>
    <t>Jahr</t>
  </si>
  <si>
    <t>Voor- en achternaam projectmedewerker</t>
  </si>
  <si>
    <t>Totaal</t>
  </si>
  <si>
    <t>Summe</t>
  </si>
  <si>
    <t>Totaal aantal uren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</si>
  <si>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</si>
  <si>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</si>
  <si>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</si>
  <si>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</si>
  <si>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</si>
  <si>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</si>
  <si>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</si>
  <si>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</si>
  <si>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</si>
  <si>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</si>
  <si>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</si>
  <si>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Dez</t>
  </si>
  <si>
    <t>Mai</t>
  </si>
  <si>
    <t>Dec</t>
  </si>
  <si>
    <t>Jaaroverzicht gewerkte uren</t>
  </si>
  <si>
    <t>Jahresübersicht geleistete Stunden</t>
  </si>
  <si>
    <t>Maandoverzicht gewerkte uren</t>
  </si>
  <si>
    <t>Monatsübersicht geleistete Stunden</t>
  </si>
  <si>
    <t>Plaats, datum</t>
  </si>
  <si>
    <t>Ort, Datum</t>
  </si>
  <si>
    <t>Handtekening medewerker</t>
  </si>
  <si>
    <t>Wij verklaren de gegevens juist en volledig te hebben ingevuld. De verrichte projectarbeidsuren waren in het kader van een efficiënte en doelmatige projectuitvoering vereist.</t>
  </si>
  <si>
    <t>Wir bestätigen, dass die Daten korrekt und vollständig ausgefüllt wurden. Die geleisteten Projektarbeitsstunden waren im Rahmen einer effizienten und effektiven Projektdurchführung erforderlich.</t>
  </si>
  <si>
    <t>Taal/ Sprache:</t>
  </si>
  <si>
    <t>Deutsch</t>
  </si>
  <si>
    <t>Nederlands</t>
  </si>
  <si>
    <t>FG:</t>
  </si>
  <si>
    <t>Werkzaamheden:</t>
  </si>
  <si>
    <t>Totaal Interreg VI-A projecten:</t>
  </si>
  <si>
    <t>Summe Interreg VI-A Projekte:</t>
  </si>
  <si>
    <t>Overige gesubsidieerde projecten</t>
  </si>
  <si>
    <t>Sonstige, geförderte Projekte</t>
  </si>
  <si>
    <t>Overige werkzaamheden</t>
  </si>
  <si>
    <t>Verlof, ziekte etc.</t>
  </si>
  <si>
    <t>Urlaub, Krankheit etc.</t>
  </si>
  <si>
    <t>Voor- en achternaam projectmedewerker invoeren</t>
  </si>
  <si>
    <t>Projectpartner waarvoor de werkzaamheden uitgevoerd zijn invoeren</t>
  </si>
  <si>
    <t>Naam en nummer Interreg VI-A project invoeren</t>
  </si>
  <si>
    <t>Dag</t>
  </si>
  <si>
    <t>Tag</t>
  </si>
  <si>
    <t>Januari</t>
  </si>
  <si>
    <t>Maart</t>
  </si>
  <si>
    <t>April</t>
  </si>
  <si>
    <t>Juni</t>
  </si>
  <si>
    <t>Juli</t>
  </si>
  <si>
    <t>Augustus</t>
  </si>
  <si>
    <t>September</t>
  </si>
  <si>
    <t>Oktober</t>
  </si>
  <si>
    <t>November</t>
  </si>
  <si>
    <t>December</t>
  </si>
  <si>
    <t>Januar</t>
  </si>
  <si>
    <t>Februar</t>
  </si>
  <si>
    <t>März</t>
  </si>
  <si>
    <t>August</t>
  </si>
  <si>
    <t>Dezember</t>
  </si>
  <si>
    <t>1e dag</t>
  </si>
  <si>
    <t>Schrikkel?</t>
  </si>
  <si>
    <t>Projectpartner waarvoor gewerkt is</t>
  </si>
  <si>
    <t>FTE-%</t>
  </si>
  <si>
    <t>Dit overzicht altijd meesturen!</t>
  </si>
  <si>
    <t>Diese Übersicht immer beifügen!</t>
  </si>
  <si>
    <t>Mär</t>
  </si>
  <si>
    <t>de-nl.eu</t>
  </si>
  <si>
    <t>FG</t>
  </si>
  <si>
    <t>LG</t>
  </si>
  <si>
    <t>Meer info op onze website:</t>
  </si>
  <si>
    <t xml:space="preserve">Mehr Infos auf unsere Website: </t>
  </si>
  <si>
    <t>Februari</t>
  </si>
  <si>
    <t>Name und Nummer Interreg VI-A Projekt eintragen</t>
  </si>
  <si>
    <t>Tätigkeiten:</t>
  </si>
  <si>
    <t>Unterschrift Mitarbeiter(in)</t>
  </si>
  <si>
    <t>Handtekening leidinggevende</t>
  </si>
  <si>
    <t>(in %)</t>
  </si>
  <si>
    <t>Maand</t>
  </si>
  <si>
    <t>Monat</t>
  </si>
  <si>
    <t>Vor- und Nachname Projektmitarbeiter(in)</t>
  </si>
  <si>
    <t>Projektpartner, für den gearbeitet wurde</t>
  </si>
  <si>
    <t>Sonstige Tätigkeiten</t>
  </si>
  <si>
    <t>Stunden insgesamt</t>
  </si>
  <si>
    <t>Unterschrift Vorgesetzte(r)</t>
  </si>
  <si>
    <t>Overige Interreg-projecten</t>
  </si>
  <si>
    <t>Sonstige Interreg-Projekte</t>
  </si>
  <si>
    <t>Projektpartner, für den gearbeitet wurde eintragen</t>
  </si>
  <si>
    <t>Vor- und Nachname Projektmitarbeiter(in) eintragen</t>
  </si>
  <si>
    <t>Goedgekeurde projectfunctie en functiegroep (InterDB) invoeren</t>
  </si>
  <si>
    <t>genehmigte Projektfunktion und Leistungsgruppe (InterDB) eintragen</t>
  </si>
  <si>
    <t>= Invoerveld</t>
  </si>
  <si>
    <t>= Eingabefeld</t>
  </si>
  <si>
    <t>Goedgekeurde functiegroep (FG) &amp; projectfunctie - InterDB</t>
  </si>
  <si>
    <t>Genehmigte Leistungsgruppe (LG) &amp; Projektfunktion  - InterDB</t>
  </si>
  <si>
    <t>Projectnaam invoeren</t>
  </si>
  <si>
    <t>Projectfunctie invoeren</t>
  </si>
  <si>
    <t>Functiegroep invoeren</t>
  </si>
  <si>
    <t>Projektfuktion eintragen</t>
  </si>
  <si>
    <t>Projektname eintragen</t>
  </si>
  <si>
    <t>Funktionsgruppe eintragen</t>
  </si>
  <si>
    <t>Goedgekeurde projectfunctie - InterDB</t>
  </si>
  <si>
    <t>Foutmeldingen:</t>
  </si>
  <si>
    <t>Fehlermeldungen:</t>
  </si>
  <si>
    <t>Projectnummer en -naam (Interreg DE-NL)</t>
  </si>
  <si>
    <t>Projektnummer und -Name (Interreg DE-NL)</t>
  </si>
  <si>
    <t>FTE (in %):</t>
  </si>
  <si>
    <t>Elke verandering aan dit bestand maakt de urenstaten ongeldig en kan leiden tot afkeuring daarvan.</t>
  </si>
  <si>
    <t>Jede Änderung an dieser Datei macht die Stundenzettel ungültig und kann zu ihrer Ablehnung führen.</t>
  </si>
  <si>
    <t>Genehmigte Projektfunktion - InterDB</t>
  </si>
  <si>
    <t>Voor een project binnen het Interreg VI-A programma Deutschland-Nederland</t>
  </si>
  <si>
    <t>Für ein Projekt im Rahmen des Interreg VI-A Programms Deutschland-Nederland</t>
  </si>
  <si>
    <t>Projectnummer en projectnaam Interreg VI-A Deutschland-Nederland projecten:</t>
  </si>
  <si>
    <t>Projektnummer und Projektname Interreg VI-A Deutschland-Nederland Projekte:</t>
  </si>
  <si>
    <t>Lehrer*in</t>
  </si>
  <si>
    <t>EDL (Subprojekt EDL-XX)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</si>
</sst>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 &quot;&quot;\ * #,##0.00_ ;_ &quot;&quot;\ * \-#,##0.00_ ;_ &quot;&quot;\ * &quot;-&quot;??_ ;_ @_ "/>
    <numFmt numFmtId="166" formatCode="0.0%"/>
    <numFmt numFmtId="167" formatCode="#,##0.00_ ;\-#,##0.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1"/>
      <name val="Georgia"/>
      <family val="1"/>
    </font>
    <font>
      <b/>
      <sz val="11"/>
      <color theme="1"/>
      <name val="Georgia"/>
      <family val="1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u/>
      <sz val="16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24"/>
      <color theme="1"/>
      <name val="Arial"/>
      <family val="2"/>
    </font>
    <font>
      <b/>
      <sz val="14"/>
      <color theme="0"/>
      <name val="Arial"/>
      <family val="2"/>
    </font>
    <font>
      <b/>
      <sz val="18"/>
      <color theme="1"/>
      <name val="Arial"/>
      <family val="2"/>
    </font>
    <font>
      <b/>
      <sz val="15"/>
      <color theme="1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20"/>
      <color rgb="FFFF000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>
      <alignment horizontal="center" vertical="center" wrapText="1"/>
    </xf>
    <xf numFmtId="165" fontId="3" fillId="0" borderId="0" applyFont="0" applyFill="0" applyBorder="0" applyAlignment="0" applyProtection="0">
      <alignment horizontal="center" vertical="center" wrapText="1"/>
    </xf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40">
    <xf numFmtId="0" fontId="0" fillId="0" borderId="0" xfId="0"/>
    <xf numFmtId="0" fontId="6" fillId="5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8" fillId="5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7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5" borderId="0" xfId="0" applyFont="1" applyFill="1" applyAlignment="1" applyProtection="1">
      <alignment horizontal="right"/>
      <protection hidden="1"/>
    </xf>
    <xf numFmtId="0" fontId="9" fillId="5" borderId="0" xfId="0" applyFont="1" applyFill="1" applyProtection="1">
      <protection hidden="1"/>
    </xf>
    <xf numFmtId="0" fontId="10" fillId="5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9" fillId="0" borderId="11" xfId="0" applyFont="1" applyBorder="1" applyAlignment="1" applyProtection="1">
      <alignment wrapText="1"/>
      <protection hidden="1"/>
    </xf>
    <xf numFmtId="0" fontId="9" fillId="2" borderId="0" xfId="0" applyFont="1" applyFill="1" applyProtection="1">
      <protection hidden="1"/>
    </xf>
    <xf numFmtId="0" fontId="12" fillId="5" borderId="0" xfId="0" applyFont="1" applyFill="1" applyProtection="1">
      <protection hidden="1"/>
    </xf>
    <xf numFmtId="0" fontId="14" fillId="0" borderId="0" xfId="0" applyFont="1" applyProtection="1">
      <protection hidden="1"/>
    </xf>
    <xf numFmtId="0" fontId="14" fillId="5" borderId="0" xfId="0" applyFont="1" applyFill="1" applyProtection="1">
      <protection hidden="1"/>
    </xf>
    <xf numFmtId="0" fontId="15" fillId="5" borderId="0" xfId="0" applyFont="1" applyFill="1" applyProtection="1">
      <protection hidden="1"/>
    </xf>
    <xf numFmtId="0" fontId="9" fillId="5" borderId="1" xfId="0" applyFont="1" applyFill="1" applyBorder="1" applyProtection="1">
      <protection hidden="1"/>
    </xf>
    <xf numFmtId="0" fontId="9" fillId="5" borderId="2" xfId="0" applyFont="1" applyFill="1" applyBorder="1" applyProtection="1">
      <protection hidden="1"/>
    </xf>
    <xf numFmtId="0" fontId="2" fillId="5" borderId="2" xfId="0" applyFont="1" applyFill="1" applyBorder="1" applyAlignment="1" applyProtection="1">
      <alignment horizontal="right"/>
      <protection hidden="1"/>
    </xf>
    <xf numFmtId="0" fontId="9" fillId="5" borderId="4" xfId="0" applyFont="1" applyFill="1" applyBorder="1" applyProtection="1">
      <protection hidden="1"/>
    </xf>
    <xf numFmtId="0" fontId="9" fillId="5" borderId="4" xfId="0" applyFont="1" applyFill="1" applyBorder="1" applyAlignment="1" applyProtection="1">
      <alignment horizontal="center" vertical="top"/>
      <protection hidden="1"/>
    </xf>
    <xf numFmtId="0" fontId="17" fillId="0" borderId="0" xfId="0" applyFont="1" applyProtection="1">
      <protection hidden="1"/>
    </xf>
    <xf numFmtId="0" fontId="17" fillId="5" borderId="4" xfId="0" applyFont="1" applyFill="1" applyBorder="1" applyProtection="1">
      <protection hidden="1"/>
    </xf>
    <xf numFmtId="0" fontId="17" fillId="5" borderId="0" xfId="0" applyFont="1" applyFill="1" applyProtection="1">
      <protection hidden="1"/>
    </xf>
    <xf numFmtId="0" fontId="9" fillId="5" borderId="6" xfId="0" applyFont="1" applyFill="1" applyBorder="1" applyProtection="1">
      <protection hidden="1"/>
    </xf>
    <xf numFmtId="0" fontId="7" fillId="5" borderId="0" xfId="0" applyFont="1" applyFill="1" applyProtection="1">
      <protection hidden="1"/>
    </xf>
    <xf numFmtId="0" fontId="7" fillId="5" borderId="0" xfId="0" applyFont="1" applyFill="1" applyAlignment="1" applyProtection="1">
      <alignment horizontal="left"/>
      <protection hidden="1"/>
    </xf>
    <xf numFmtId="0" fontId="9" fillId="5" borderId="0" xfId="0" applyFont="1" applyFill="1" applyAlignment="1" applyProtection="1">
      <alignment horizontal="left"/>
      <protection hidden="1"/>
    </xf>
    <xf numFmtId="0" fontId="7" fillId="5" borderId="0" xfId="0" applyFont="1" applyFill="1" applyAlignment="1" applyProtection="1">
      <alignment horizontal="right"/>
      <protection hidden="1"/>
    </xf>
    <xf numFmtId="0" fontId="9" fillId="5" borderId="0" xfId="0" applyFont="1" applyFill="1" applyAlignment="1" applyProtection="1">
      <alignment horizontal="right"/>
      <protection hidden="1"/>
    </xf>
    <xf numFmtId="0" fontId="7" fillId="5" borderId="0" xfId="0" applyFont="1" applyFill="1" applyAlignment="1" applyProtection="1">
      <alignment wrapText="1"/>
      <protection hidden="1"/>
    </xf>
    <xf numFmtId="0" fontId="8" fillId="5" borderId="2" xfId="0" applyFont="1" applyFill="1" applyBorder="1" applyAlignment="1" applyProtection="1">
      <alignment horizontal="right"/>
      <protection hidden="1"/>
    </xf>
    <xf numFmtId="0" fontId="8" fillId="5" borderId="0" xfId="0" applyFont="1" applyFill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9" fillId="5" borderId="4" xfId="0" applyFont="1" applyFill="1" applyBorder="1" applyAlignment="1" applyProtection="1">
      <alignment horizontal="center"/>
      <protection hidden="1"/>
    </xf>
    <xf numFmtId="0" fontId="9" fillId="5" borderId="7" xfId="0" applyFont="1" applyFill="1" applyBorder="1" applyProtection="1">
      <protection hidden="1"/>
    </xf>
    <xf numFmtId="0" fontId="12" fillId="5" borderId="4" xfId="0" applyFont="1" applyFill="1" applyBorder="1" applyAlignment="1" applyProtection="1">
      <alignment horizontal="center" vertical="center"/>
      <protection hidden="1"/>
    </xf>
    <xf numFmtId="4" fontId="9" fillId="5" borderId="4" xfId="0" applyNumberFormat="1" applyFont="1" applyFill="1" applyBorder="1" applyProtection="1">
      <protection hidden="1"/>
    </xf>
    <xf numFmtId="4" fontId="9" fillId="5" borderId="0" xfId="0" applyNumberFormat="1" applyFont="1" applyFill="1" applyProtection="1">
      <protection hidden="1"/>
    </xf>
    <xf numFmtId="0" fontId="9" fillId="5" borderId="0" xfId="0" applyFont="1" applyFill="1" applyAlignment="1" applyProtection="1">
      <alignment horizontal="center"/>
      <protection hidden="1"/>
    </xf>
    <xf numFmtId="0" fontId="8" fillId="5" borderId="1" xfId="0" applyFont="1" applyFill="1" applyBorder="1" applyAlignment="1" applyProtection="1">
      <alignment horizontal="center"/>
      <protection hidden="1"/>
    </xf>
    <xf numFmtId="0" fontId="8" fillId="5" borderId="2" xfId="0" applyFont="1" applyFill="1" applyBorder="1" applyAlignment="1" applyProtection="1">
      <alignment horizontal="center"/>
      <protection hidden="1"/>
    </xf>
    <xf numFmtId="0" fontId="14" fillId="5" borderId="4" xfId="0" applyFont="1" applyFill="1" applyBorder="1" applyProtection="1">
      <protection hidden="1"/>
    </xf>
    <xf numFmtId="0" fontId="12" fillId="5" borderId="0" xfId="0" applyFont="1" applyFill="1" applyAlignment="1" applyProtection="1">
      <alignment vertical="center"/>
      <protection hidden="1"/>
    </xf>
    <xf numFmtId="0" fontId="19" fillId="5" borderId="0" xfId="0" applyFont="1" applyFill="1" applyProtection="1">
      <protection hidden="1"/>
    </xf>
    <xf numFmtId="0" fontId="19" fillId="5" borderId="0" xfId="0" applyFont="1" applyFill="1" applyAlignment="1" applyProtection="1">
      <alignment horizontal="center"/>
      <protection hidden="1"/>
    </xf>
    <xf numFmtId="0" fontId="9" fillId="5" borderId="0" xfId="0" applyFont="1" applyFill="1" applyAlignment="1" applyProtection="1">
      <alignment vertical="center"/>
      <protection hidden="1"/>
    </xf>
    <xf numFmtId="14" fontId="9" fillId="5" borderId="0" xfId="0" applyNumberFormat="1" applyFont="1" applyFill="1" applyProtection="1">
      <protection hidden="1"/>
    </xf>
    <xf numFmtId="0" fontId="16" fillId="5" borderId="0" xfId="0" applyFont="1" applyFill="1" applyProtection="1">
      <protection hidden="1"/>
    </xf>
    <xf numFmtId="2" fontId="9" fillId="5" borderId="4" xfId="0" applyNumberFormat="1" applyFont="1" applyFill="1" applyBorder="1" applyProtection="1">
      <protection hidden="1"/>
    </xf>
    <xf numFmtId="2" fontId="9" fillId="5" borderId="0" xfId="0" applyNumberFormat="1" applyFont="1" applyFill="1" applyProtection="1">
      <protection hidden="1"/>
    </xf>
    <xf numFmtId="0" fontId="13" fillId="5" borderId="0" xfId="0" applyFont="1" applyFill="1" applyAlignment="1" applyProtection="1">
      <alignment horizontal="center"/>
      <protection hidden="1"/>
    </xf>
    <xf numFmtId="0" fontId="12" fillId="2" borderId="0" xfId="0" applyFont="1" applyFill="1" applyAlignment="1" applyProtection="1">
      <alignment horizontal="center"/>
      <protection locked="0" hidden="1"/>
    </xf>
    <xf numFmtId="0" fontId="8" fillId="5" borderId="13" xfId="0" applyFont="1" applyFill="1" applyBorder="1" applyAlignment="1" applyProtection="1">
      <alignment horizontal="center"/>
      <protection hidden="1"/>
    </xf>
    <xf numFmtId="0" fontId="9" fillId="5" borderId="14" xfId="0" applyFont="1" applyFill="1" applyBorder="1" applyProtection="1">
      <protection hidden="1"/>
    </xf>
    <xf numFmtId="2" fontId="9" fillId="5" borderId="14" xfId="0" applyNumberFormat="1" applyFont="1" applyFill="1" applyBorder="1" applyProtection="1">
      <protection hidden="1"/>
    </xf>
    <xf numFmtId="4" fontId="9" fillId="5" borderId="14" xfId="0" applyNumberFormat="1" applyFont="1" applyFill="1" applyBorder="1" applyProtection="1">
      <protection hidden="1"/>
    </xf>
    <xf numFmtId="0" fontId="12" fillId="5" borderId="0" xfId="0" applyFont="1" applyFill="1" applyAlignment="1" applyProtection="1">
      <alignment horizontal="center" vertical="center" wrapText="1"/>
      <protection hidden="1"/>
    </xf>
    <xf numFmtId="0" fontId="12" fillId="5" borderId="0" xfId="0" applyFont="1" applyFill="1" applyAlignment="1" applyProtection="1">
      <alignment vertical="center" wrapText="1"/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10" fillId="5" borderId="0" xfId="0" applyFont="1" applyFill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7" fillId="5" borderId="0" xfId="0" applyFont="1" applyFill="1" applyAlignment="1" applyProtection="1">
      <alignment vertical="center"/>
      <protection hidden="1"/>
    </xf>
    <xf numFmtId="0" fontId="7" fillId="5" borderId="0" xfId="0" applyFont="1" applyFill="1" applyAlignment="1" applyProtection="1">
      <alignment horizontal="left" vertical="center" wrapText="1"/>
      <protection hidden="1"/>
    </xf>
    <xf numFmtId="0" fontId="22" fillId="5" borderId="0" xfId="0" applyFont="1" applyFill="1" applyProtection="1">
      <protection hidden="1"/>
    </xf>
    <xf numFmtId="0" fontId="23" fillId="5" borderId="0" xfId="0" applyFont="1" applyFill="1" applyProtection="1">
      <protection hidden="1"/>
    </xf>
    <xf numFmtId="0" fontId="12" fillId="5" borderId="0" xfId="0" applyFont="1" applyFill="1" applyAlignment="1" applyProtection="1">
      <alignment horizontal="center"/>
      <protection hidden="1"/>
    </xf>
    <xf numFmtId="0" fontId="7" fillId="5" borderId="0" xfId="0" applyFont="1" applyFill="1" applyAlignment="1" applyProtection="1">
      <alignment horizontal="center" vertical="center"/>
      <protection hidden="1"/>
    </xf>
    <xf numFmtId="0" fontId="12" fillId="5" borderId="0" xfId="0" applyFont="1" applyFill="1" applyAlignment="1" applyProtection="1">
      <alignment horizontal="left" vertical="top" wrapText="1"/>
      <protection hidden="1"/>
    </xf>
    <xf numFmtId="0" fontId="12" fillId="5" borderId="0" xfId="0" applyFont="1" applyFill="1" applyAlignment="1" applyProtection="1">
      <alignment vertical="top" wrapText="1"/>
      <protection hidden="1"/>
    </xf>
    <xf numFmtId="0" fontId="7" fillId="5" borderId="3" xfId="0" applyFont="1" applyFill="1" applyBorder="1" applyAlignment="1" applyProtection="1">
      <alignment horizontal="left" vertical="center"/>
      <protection hidden="1"/>
    </xf>
    <xf numFmtId="0" fontId="7" fillId="5" borderId="0" xfId="0" applyFont="1" applyFill="1" applyAlignment="1" applyProtection="1">
      <alignment horizontal="left" vertical="center"/>
      <protection hidden="1"/>
    </xf>
    <xf numFmtId="0" fontId="7" fillId="5" borderId="5" xfId="0" applyFont="1" applyFill="1" applyBorder="1" applyAlignment="1" applyProtection="1">
      <alignment horizontal="left" vertical="center"/>
      <protection hidden="1"/>
    </xf>
    <xf numFmtId="0" fontId="5" fillId="5" borderId="0" xfId="0" applyFont="1" applyFill="1" applyAlignment="1" applyProtection="1">
      <alignment vertical="top"/>
      <protection hidden="1"/>
    </xf>
    <xf numFmtId="0" fontId="7" fillId="5" borderId="0" xfId="0" applyFont="1" applyFill="1" applyAlignment="1" applyProtection="1">
      <alignment horizontal="center"/>
      <protection hidden="1"/>
    </xf>
    <xf numFmtId="0" fontId="10" fillId="5" borderId="5" xfId="0" applyFont="1" applyFill="1" applyBorder="1" applyAlignment="1" applyProtection="1">
      <alignment horizontal="left" vertical="top" wrapText="1"/>
      <protection hidden="1"/>
    </xf>
    <xf numFmtId="0" fontId="8" fillId="5" borderId="0" xfId="0" applyFont="1" applyFill="1" applyAlignment="1" applyProtection="1">
      <alignment horizontal="left"/>
      <protection hidden="1"/>
    </xf>
    <xf numFmtId="0" fontId="7" fillId="2" borderId="0" xfId="0" applyFont="1" applyFill="1" applyAlignment="1" applyProtection="1">
      <alignment wrapText="1"/>
      <protection locked="0" hidden="1"/>
    </xf>
    <xf numFmtId="0" fontId="24" fillId="5" borderId="0" xfId="0" applyFont="1" applyFill="1" applyAlignment="1" applyProtection="1">
      <alignment horizontal="left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1" fillId="5" borderId="5" xfId="0" applyFont="1" applyFill="1" applyBorder="1" applyAlignment="1" applyProtection="1">
      <alignment horizontal="center" vertical="center"/>
      <protection hidden="1"/>
    </xf>
    <xf numFmtId="0" fontId="11" fillId="5" borderId="8" xfId="0" applyFont="1" applyFill="1" applyBorder="1" applyAlignment="1" applyProtection="1">
      <alignment horizontal="center" vertical="center"/>
      <protection hidden="1"/>
    </xf>
    <xf numFmtId="4" fontId="10" fillId="0" borderId="11" xfId="1" applyNumberFormat="1" applyFont="1" applyBorder="1" applyAlignment="1" applyProtection="1">
      <alignment vertical="center"/>
      <protection hidden="1"/>
    </xf>
    <xf numFmtId="4" fontId="10" fillId="0" borderId="11" xfId="0" applyNumberFormat="1" applyFont="1" applyBorder="1" applyAlignment="1" applyProtection="1">
      <alignment vertical="center"/>
      <protection hidden="1"/>
    </xf>
    <xf numFmtId="166" fontId="12" fillId="5" borderId="5" xfId="5" applyNumberFormat="1" applyFont="1" applyFill="1" applyBorder="1" applyAlignment="1" applyProtection="1">
      <alignment horizontal="center" vertical="center"/>
      <protection hidden="1"/>
    </xf>
    <xf numFmtId="0" fontId="10" fillId="5" borderId="0" xfId="0" applyFont="1" applyFill="1" applyAlignment="1" applyProtection="1">
      <alignment horizontal="left" vertical="center" wrapText="1"/>
      <protection hidden="1"/>
    </xf>
    <xf numFmtId="0" fontId="10" fillId="3" borderId="0" xfId="0" applyFont="1" applyFill="1" applyAlignment="1" applyProtection="1">
      <alignment horizontal="center" vertical="center"/>
      <protection hidden="1"/>
    </xf>
    <xf numFmtId="0" fontId="17" fillId="3" borderId="0" xfId="0" applyFont="1" applyFill="1" applyAlignment="1" applyProtection="1">
      <alignment vertical="center" wrapText="1"/>
      <protection hidden="1"/>
    </xf>
    <xf numFmtId="4" fontId="9" fillId="0" borderId="4" xfId="1" applyNumberFormat="1" applyFont="1" applyFill="1" applyBorder="1" applyAlignment="1" applyProtection="1">
      <alignment vertical="center"/>
      <protection locked="0" hidden="1"/>
    </xf>
    <xf numFmtId="4" fontId="9" fillId="0" borderId="0" xfId="1" applyNumberFormat="1" applyFont="1" applyFill="1" applyBorder="1" applyAlignment="1" applyProtection="1">
      <alignment vertical="center"/>
      <protection locked="0" hidden="1"/>
    </xf>
    <xf numFmtId="4" fontId="9" fillId="0" borderId="0" xfId="0" applyNumberFormat="1" applyFont="1" applyAlignment="1" applyProtection="1">
      <alignment vertical="center"/>
      <protection locked="0" hidden="1"/>
    </xf>
    <xf numFmtId="4" fontId="17" fillId="5" borderId="14" xfId="0" applyNumberFormat="1" applyFont="1" applyFill="1" applyBorder="1" applyAlignment="1" applyProtection="1">
      <alignment vertical="center"/>
      <protection hidden="1"/>
    </xf>
    <xf numFmtId="4" fontId="8" fillId="5" borderId="4" xfId="0" applyNumberFormat="1" applyFont="1" applyFill="1" applyBorder="1" applyAlignment="1" applyProtection="1">
      <alignment vertical="center"/>
      <protection hidden="1"/>
    </xf>
    <xf numFmtId="4" fontId="8" fillId="5" borderId="0" xfId="0" applyNumberFormat="1" applyFont="1" applyFill="1" applyAlignment="1" applyProtection="1">
      <alignment vertical="center"/>
      <protection hidden="1"/>
    </xf>
    <xf numFmtId="4" fontId="8" fillId="5" borderId="14" xfId="0" applyNumberFormat="1" applyFont="1" applyFill="1" applyBorder="1" applyAlignment="1" applyProtection="1">
      <alignment vertical="center"/>
      <protection hidden="1"/>
    </xf>
    <xf numFmtId="4" fontId="9" fillId="5" borderId="4" xfId="0" applyNumberFormat="1" applyFont="1" applyFill="1" applyBorder="1" applyAlignment="1" applyProtection="1">
      <alignment vertical="center"/>
      <protection hidden="1"/>
    </xf>
    <xf numFmtId="4" fontId="9" fillId="5" borderId="0" xfId="0" applyNumberFormat="1" applyFont="1" applyFill="1" applyAlignment="1" applyProtection="1">
      <alignment vertical="center"/>
      <protection hidden="1"/>
    </xf>
    <xf numFmtId="4" fontId="17" fillId="0" borderId="4" xfId="1" applyNumberFormat="1" applyFont="1" applyFill="1" applyBorder="1" applyAlignment="1" applyProtection="1">
      <alignment vertical="center"/>
      <protection locked="0" hidden="1"/>
    </xf>
    <xf numFmtId="4" fontId="17" fillId="0" borderId="0" xfId="1" applyNumberFormat="1" applyFont="1" applyFill="1" applyAlignment="1" applyProtection="1">
      <alignment vertical="center"/>
      <protection locked="0" hidden="1"/>
    </xf>
    <xf numFmtId="4" fontId="17" fillId="0" borderId="0" xfId="0" applyNumberFormat="1" applyFont="1" applyAlignment="1" applyProtection="1">
      <alignment vertical="center"/>
      <protection locked="0" hidden="1"/>
    </xf>
    <xf numFmtId="4" fontId="17" fillId="0" borderId="4" xfId="0" applyNumberFormat="1" applyFont="1" applyBorder="1" applyAlignment="1" applyProtection="1">
      <alignment vertical="center"/>
      <protection locked="0" hidden="1"/>
    </xf>
    <xf numFmtId="0" fontId="7" fillId="5" borderId="7" xfId="0" applyFont="1" applyFill="1" applyBorder="1" applyAlignment="1" applyProtection="1">
      <alignment vertical="center"/>
      <protection hidden="1"/>
    </xf>
    <xf numFmtId="0" fontId="10" fillId="5" borderId="7" xfId="0" applyFont="1" applyFill="1" applyBorder="1" applyAlignment="1" applyProtection="1">
      <alignment vertical="center"/>
      <protection hidden="1"/>
    </xf>
    <xf numFmtId="4" fontId="8" fillId="5" borderId="6" xfId="0" applyNumberFormat="1" applyFont="1" applyFill="1" applyBorder="1" applyAlignment="1" applyProtection="1">
      <alignment vertical="center"/>
      <protection hidden="1"/>
    </xf>
    <xf numFmtId="4" fontId="8" fillId="5" borderId="7" xfId="0" applyNumberFormat="1" applyFont="1" applyFill="1" applyBorder="1" applyAlignment="1" applyProtection="1">
      <alignment vertical="center"/>
      <protection hidden="1"/>
    </xf>
    <xf numFmtId="4" fontId="8" fillId="5" borderId="12" xfId="0" applyNumberFormat="1" applyFont="1" applyFill="1" applyBorder="1" applyAlignment="1" applyProtection="1">
      <alignment vertical="center"/>
      <protection hidden="1"/>
    </xf>
    <xf numFmtId="0" fontId="10" fillId="5" borderId="5" xfId="0" applyFont="1" applyFill="1" applyBorder="1" applyAlignment="1" applyProtection="1">
      <alignment horizontal="left" vertical="center" wrapText="1"/>
      <protection hidden="1"/>
    </xf>
    <xf numFmtId="49" fontId="9" fillId="5" borderId="0" xfId="0" applyNumberFormat="1" applyFont="1" applyFill="1" applyAlignment="1" applyProtection="1">
      <alignment horizontal="center" vertical="center"/>
      <protection hidden="1"/>
    </xf>
    <xf numFmtId="0" fontId="9" fillId="5" borderId="5" xfId="0" applyFont="1" applyFill="1" applyBorder="1" applyAlignment="1" applyProtection="1">
      <alignment vertical="center"/>
      <protection hidden="1"/>
    </xf>
    <xf numFmtId="4" fontId="10" fillId="5" borderId="0" xfId="1" applyNumberFormat="1" applyFont="1" applyFill="1" applyBorder="1" applyAlignment="1" applyProtection="1">
      <alignment vertical="center"/>
      <protection hidden="1"/>
    </xf>
    <xf numFmtId="4" fontId="10" fillId="5" borderId="5" xfId="1" applyNumberFormat="1" applyFont="1" applyFill="1" applyBorder="1" applyAlignment="1" applyProtection="1">
      <alignment vertical="center"/>
      <protection hidden="1"/>
    </xf>
    <xf numFmtId="0" fontId="10" fillId="5" borderId="5" xfId="0" applyFont="1" applyFill="1" applyBorder="1" applyAlignment="1" applyProtection="1">
      <alignment vertical="center"/>
      <protection hidden="1"/>
    </xf>
    <xf numFmtId="4" fontId="7" fillId="0" borderId="10" xfId="0" applyNumberFormat="1" applyFont="1" applyBorder="1" applyAlignment="1" applyProtection="1">
      <alignment vertical="center"/>
      <protection hidden="1"/>
    </xf>
    <xf numFmtId="4" fontId="7" fillId="0" borderId="11" xfId="0" applyNumberFormat="1" applyFont="1" applyBorder="1" applyAlignment="1" applyProtection="1">
      <alignment vertical="center"/>
      <protection hidden="1"/>
    </xf>
    <xf numFmtId="4" fontId="10" fillId="5" borderId="0" xfId="0" applyNumberFormat="1" applyFont="1" applyFill="1" applyAlignment="1" applyProtection="1">
      <alignment vertical="center"/>
      <protection hidden="1"/>
    </xf>
    <xf numFmtId="4" fontId="10" fillId="5" borderId="5" xfId="0" applyNumberFormat="1" applyFont="1" applyFill="1" applyBorder="1" applyAlignment="1" applyProtection="1">
      <alignment vertical="center"/>
      <protection hidden="1"/>
    </xf>
    <xf numFmtId="4" fontId="10" fillId="0" borderId="10" xfId="0" applyNumberFormat="1" applyFont="1" applyBorder="1" applyAlignment="1" applyProtection="1">
      <alignment vertical="center"/>
      <protection hidden="1"/>
    </xf>
    <xf numFmtId="0" fontId="10" fillId="5" borderId="8" xfId="0" applyFont="1" applyFill="1" applyBorder="1" applyAlignment="1" applyProtection="1">
      <alignment vertical="center"/>
      <protection hidden="1"/>
    </xf>
    <xf numFmtId="0" fontId="16" fillId="5" borderId="4" xfId="0" applyFont="1" applyFill="1" applyBorder="1" applyAlignment="1" applyProtection="1">
      <alignment horizontal="center" vertical="center"/>
      <protection hidden="1"/>
    </xf>
    <xf numFmtId="2" fontId="9" fillId="0" borderId="4" xfId="1" applyNumberFormat="1" applyFont="1" applyFill="1" applyBorder="1" applyAlignment="1" applyProtection="1">
      <alignment vertical="center"/>
      <protection locked="0" hidden="1"/>
    </xf>
    <xf numFmtId="2" fontId="9" fillId="0" borderId="0" xfId="1" applyNumberFormat="1" applyFont="1" applyFill="1" applyBorder="1" applyAlignment="1" applyProtection="1">
      <alignment vertical="center"/>
      <protection locked="0" hidden="1"/>
    </xf>
    <xf numFmtId="2" fontId="9" fillId="0" borderId="0" xfId="0" applyNumberFormat="1" applyFont="1" applyAlignment="1" applyProtection="1">
      <alignment vertical="center"/>
      <protection locked="0" hidden="1"/>
    </xf>
    <xf numFmtId="2" fontId="17" fillId="5" borderId="14" xfId="0" applyNumberFormat="1" applyFont="1" applyFill="1" applyBorder="1" applyAlignment="1" applyProtection="1">
      <alignment vertical="center"/>
      <protection hidden="1"/>
    </xf>
    <xf numFmtId="0" fontId="17" fillId="5" borderId="4" xfId="0" applyFont="1" applyFill="1" applyBorder="1" applyAlignment="1" applyProtection="1">
      <alignment vertical="center"/>
      <protection hidden="1"/>
    </xf>
    <xf numFmtId="2" fontId="8" fillId="5" borderId="4" xfId="0" applyNumberFormat="1" applyFont="1" applyFill="1" applyBorder="1" applyAlignment="1" applyProtection="1">
      <alignment vertical="center"/>
      <protection hidden="1"/>
    </xf>
    <xf numFmtId="2" fontId="8" fillId="5" borderId="0" xfId="0" applyNumberFormat="1" applyFont="1" applyFill="1" applyAlignment="1" applyProtection="1">
      <alignment vertical="center"/>
      <protection hidden="1"/>
    </xf>
    <xf numFmtId="2" fontId="8" fillId="5" borderId="14" xfId="0" applyNumberFormat="1" applyFont="1" applyFill="1" applyBorder="1" applyAlignment="1" applyProtection="1">
      <alignment vertical="center"/>
      <protection hidden="1"/>
    </xf>
    <xf numFmtId="0" fontId="17" fillId="5" borderId="0" xfId="0" applyFont="1" applyFill="1" applyAlignment="1" applyProtection="1">
      <alignment vertical="center"/>
      <protection hidden="1"/>
    </xf>
    <xf numFmtId="0" fontId="9" fillId="5" borderId="4" xfId="0" applyFont="1" applyFill="1" applyBorder="1" applyAlignment="1" applyProtection="1">
      <alignment vertical="center"/>
      <protection hidden="1"/>
    </xf>
    <xf numFmtId="2" fontId="9" fillId="5" borderId="4" xfId="0" applyNumberFormat="1" applyFont="1" applyFill="1" applyBorder="1" applyAlignment="1" applyProtection="1">
      <alignment vertical="center"/>
      <protection hidden="1"/>
    </xf>
    <xf numFmtId="2" fontId="9" fillId="5" borderId="0" xfId="0" applyNumberFormat="1" applyFont="1" applyFill="1" applyAlignment="1" applyProtection="1">
      <alignment vertical="center"/>
      <protection hidden="1"/>
    </xf>
    <xf numFmtId="2" fontId="17" fillId="0" borderId="4" xfId="1" applyNumberFormat="1" applyFont="1" applyFill="1" applyBorder="1" applyAlignment="1" applyProtection="1">
      <alignment vertical="center"/>
      <protection locked="0" hidden="1"/>
    </xf>
    <xf numFmtId="2" fontId="17" fillId="0" borderId="0" xfId="1" applyNumberFormat="1" applyFont="1" applyFill="1" applyAlignment="1" applyProtection="1">
      <alignment vertical="center"/>
      <protection locked="0" hidden="1"/>
    </xf>
    <xf numFmtId="2" fontId="17" fillId="0" borderId="4" xfId="0" applyNumberFormat="1" applyFont="1" applyBorder="1" applyAlignment="1" applyProtection="1">
      <alignment vertical="center"/>
      <protection locked="0" hidden="1"/>
    </xf>
    <xf numFmtId="2" fontId="17" fillId="0" borderId="0" xfId="0" applyNumberFormat="1" applyFont="1" applyAlignment="1" applyProtection="1">
      <alignment vertical="center"/>
      <protection locked="0" hidden="1"/>
    </xf>
    <xf numFmtId="0" fontId="9" fillId="5" borderId="6" xfId="0" applyFont="1" applyFill="1" applyBorder="1" applyAlignment="1" applyProtection="1">
      <alignment vertical="center"/>
      <protection hidden="1"/>
    </xf>
    <xf numFmtId="2" fontId="8" fillId="5" borderId="6" xfId="0" applyNumberFormat="1" applyFont="1" applyFill="1" applyBorder="1" applyAlignment="1" applyProtection="1">
      <alignment vertical="center"/>
      <protection hidden="1"/>
    </xf>
    <xf numFmtId="2" fontId="8" fillId="5" borderId="7" xfId="0" applyNumberFormat="1" applyFont="1" applyFill="1" applyBorder="1" applyAlignment="1" applyProtection="1">
      <alignment vertical="center"/>
      <protection hidden="1"/>
    </xf>
    <xf numFmtId="2" fontId="8" fillId="5" borderId="12" xfId="0" applyNumberFormat="1" applyFont="1" applyFill="1" applyBorder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167" fontId="17" fillId="0" borderId="4" xfId="1" applyNumberFormat="1" applyFont="1" applyFill="1" applyBorder="1" applyAlignment="1" applyProtection="1">
      <alignment vertical="center"/>
      <protection locked="0" hidden="1"/>
    </xf>
    <xf numFmtId="167" fontId="17" fillId="0" borderId="0" xfId="1" applyNumberFormat="1" applyFont="1" applyFill="1" applyBorder="1" applyAlignment="1" applyProtection="1">
      <alignment vertical="center"/>
      <protection locked="0" hidden="1"/>
    </xf>
    <xf numFmtId="167" fontId="17" fillId="0" borderId="0" xfId="1" applyNumberFormat="1" applyFont="1" applyFill="1" applyAlignment="1" applyProtection="1">
      <alignment vertical="center"/>
      <protection locked="0" hidden="1"/>
    </xf>
    <xf numFmtId="0" fontId="9" fillId="3" borderId="0" xfId="0" applyFont="1" applyFill="1" applyAlignment="1" applyProtection="1">
      <alignment vertical="center" wrapText="1"/>
      <protection hidden="1"/>
    </xf>
    <xf numFmtId="4" fontId="17" fillId="0" borderId="14" xfId="0" applyNumberFormat="1" applyFont="1" applyBorder="1" applyAlignment="1" applyProtection="1">
      <alignment vertical="center"/>
      <protection hidden="1"/>
    </xf>
    <xf numFmtId="4" fontId="9" fillId="0" borderId="4" xfId="0" applyNumberFormat="1" applyFont="1" applyBorder="1" applyAlignment="1" applyProtection="1">
      <alignment vertical="center"/>
      <protection hidden="1"/>
    </xf>
    <xf numFmtId="4" fontId="9" fillId="0" borderId="0" xfId="0" applyNumberFormat="1" applyFont="1" applyAlignment="1" applyProtection="1">
      <alignment vertic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9" fillId="3" borderId="0" xfId="0" applyFont="1" applyFill="1" applyProtection="1">
      <protection hidden="1"/>
    </xf>
    <xf numFmtId="4" fontId="9" fillId="0" borderId="4" xfId="1" applyNumberFormat="1" applyFont="1" applyFill="1" applyBorder="1" applyAlignment="1" applyProtection="1">
      <protection locked="0" hidden="1"/>
    </xf>
    <xf numFmtId="4" fontId="9" fillId="0" borderId="0" xfId="1" applyNumberFormat="1" applyFont="1" applyFill="1" applyBorder="1" applyAlignment="1" applyProtection="1">
      <protection locked="0" hidden="1"/>
    </xf>
    <xf numFmtId="4" fontId="9" fillId="0" borderId="0" xfId="0" applyNumberFormat="1" applyFont="1" applyProtection="1">
      <protection locked="0" hidden="1"/>
    </xf>
    <xf numFmtId="4" fontId="17" fillId="5" borderId="14" xfId="0" applyNumberFormat="1" applyFont="1" applyFill="1" applyBorder="1" applyProtection="1">
      <protection hidden="1"/>
    </xf>
    <xf numFmtId="4" fontId="8" fillId="5" borderId="4" xfId="0" applyNumberFormat="1" applyFont="1" applyFill="1" applyBorder="1" applyProtection="1">
      <protection hidden="1"/>
    </xf>
    <xf numFmtId="4" fontId="8" fillId="5" borderId="0" xfId="0" applyNumberFormat="1" applyFont="1" applyFill="1" applyProtection="1">
      <protection hidden="1"/>
    </xf>
    <xf numFmtId="4" fontId="8" fillId="5" borderId="14" xfId="0" applyNumberFormat="1" applyFont="1" applyFill="1" applyBorder="1" applyProtection="1">
      <protection hidden="1"/>
    </xf>
    <xf numFmtId="4" fontId="17" fillId="0" borderId="0" xfId="0" applyNumberFormat="1" applyFont="1" applyProtection="1">
      <protection locked="0" hidden="1"/>
    </xf>
    <xf numFmtId="4" fontId="9" fillId="0" borderId="0" xfId="0" applyNumberFormat="1" applyFont="1" applyProtection="1">
      <protection hidden="1"/>
    </xf>
    <xf numFmtId="4" fontId="9" fillId="0" borderId="4" xfId="0" applyNumberFormat="1" applyFont="1" applyBorder="1" applyProtection="1">
      <protection hidden="1"/>
    </xf>
    <xf numFmtId="4" fontId="17" fillId="0" borderId="4" xfId="0" applyNumberFormat="1" applyFont="1" applyBorder="1" applyProtection="1">
      <protection locked="0" hidden="1"/>
    </xf>
    <xf numFmtId="0" fontId="7" fillId="5" borderId="7" xfId="0" applyFont="1" applyFill="1" applyBorder="1" applyProtection="1">
      <protection hidden="1"/>
    </xf>
    <xf numFmtId="0" fontId="10" fillId="5" borderId="7" xfId="0" applyFont="1" applyFill="1" applyBorder="1" applyProtection="1">
      <protection hidden="1"/>
    </xf>
    <xf numFmtId="4" fontId="8" fillId="5" borderId="6" xfId="0" applyNumberFormat="1" applyFont="1" applyFill="1" applyBorder="1" applyProtection="1">
      <protection hidden="1"/>
    </xf>
    <xf numFmtId="4" fontId="8" fillId="5" borderId="7" xfId="0" applyNumberFormat="1" applyFont="1" applyFill="1" applyBorder="1" applyProtection="1">
      <protection hidden="1"/>
    </xf>
    <xf numFmtId="4" fontId="8" fillId="5" borderId="12" xfId="0" applyNumberFormat="1" applyFont="1" applyFill="1" applyBorder="1" applyProtection="1">
      <protection hidden="1"/>
    </xf>
    <xf numFmtId="0" fontId="10" fillId="3" borderId="0" xfId="0" applyFont="1" applyFill="1" applyAlignment="1" applyProtection="1">
      <alignment horizont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0" fontId="9" fillId="5" borderId="4" xfId="0" applyFont="1" applyFill="1" applyBorder="1" applyAlignment="1" applyProtection="1">
      <alignment horizontal="center" vertical="center"/>
      <protection hidden="1"/>
    </xf>
    <xf numFmtId="0" fontId="2" fillId="5" borderId="6" xfId="0" applyFont="1" applyFill="1" applyBorder="1" applyAlignment="1" applyProtection="1">
      <alignment vertical="center"/>
      <protection hidden="1"/>
    </xf>
    <xf numFmtId="2" fontId="9" fillId="0" borderId="0" xfId="0" applyNumberFormat="1" applyFont="1" applyAlignment="1" applyProtection="1">
      <alignment vertical="center"/>
      <protection hidden="1"/>
    </xf>
    <xf numFmtId="2" fontId="9" fillId="0" borderId="4" xfId="0" applyNumberFormat="1" applyFont="1" applyBorder="1" applyAlignment="1" applyProtection="1">
      <alignment vertical="center"/>
      <protection hidden="1"/>
    </xf>
    <xf numFmtId="167" fontId="9" fillId="0" borderId="4" xfId="1" applyNumberFormat="1" applyFont="1" applyFill="1" applyBorder="1" applyAlignment="1" applyProtection="1">
      <alignment vertical="center"/>
      <protection hidden="1"/>
    </xf>
    <xf numFmtId="167" fontId="9" fillId="0" borderId="0" xfId="1" applyNumberFormat="1" applyFont="1" applyFill="1" applyAlignment="1" applyProtection="1">
      <alignment vertical="center"/>
      <protection hidden="1"/>
    </xf>
    <xf numFmtId="4" fontId="17" fillId="0" borderId="4" xfId="1" applyNumberFormat="1" applyFont="1" applyFill="1" applyBorder="1" applyAlignment="1" applyProtection="1">
      <protection locked="0" hidden="1"/>
    </xf>
    <xf numFmtId="4" fontId="17" fillId="0" borderId="0" xfId="1" applyNumberFormat="1" applyFont="1" applyFill="1" applyAlignment="1" applyProtection="1">
      <protection locked="0" hidden="1"/>
    </xf>
    <xf numFmtId="166" fontId="26" fillId="6" borderId="4" xfId="5" applyNumberFormat="1" applyFont="1" applyFill="1" applyBorder="1" applyAlignment="1" applyProtection="1">
      <alignment horizontal="center" vertical="center"/>
      <protection locked="0" hidden="1"/>
    </xf>
    <xf numFmtId="0" fontId="7" fillId="5" borderId="0" xfId="0" applyFont="1" applyFill="1" applyAlignment="1" applyProtection="1">
      <alignment horizontal="left" vertical="top"/>
      <protection hidden="1"/>
    </xf>
    <xf numFmtId="10" fontId="7" fillId="5" borderId="0" xfId="5" applyNumberFormat="1" applyFont="1" applyFill="1" applyAlignment="1" applyProtection="1">
      <alignment horizontal="center"/>
      <protection hidden="1"/>
    </xf>
    <xf numFmtId="0" fontId="25" fillId="5" borderId="4" xfId="0" applyFont="1" applyFill="1" applyBorder="1" applyAlignment="1" applyProtection="1">
      <alignment horizontal="center" vertical="center"/>
      <protection hidden="1"/>
    </xf>
    <xf numFmtId="0" fontId="25" fillId="5" borderId="0" xfId="0" applyFont="1" applyFill="1" applyAlignment="1" applyProtection="1">
      <alignment horizontal="center" vertical="center"/>
      <protection hidden="1"/>
    </xf>
    <xf numFmtId="166" fontId="26" fillId="5" borderId="4" xfId="5" applyNumberFormat="1" applyFont="1" applyFill="1" applyBorder="1" applyAlignment="1" applyProtection="1">
      <alignment horizontal="center" vertical="center"/>
      <protection hidden="1"/>
    </xf>
    <xf numFmtId="166" fontId="26" fillId="5" borderId="0" xfId="5" applyNumberFormat="1" applyFont="1" applyFill="1" applyBorder="1" applyAlignment="1" applyProtection="1">
      <alignment horizontal="center" vertical="center"/>
      <protection hidden="1"/>
    </xf>
    <xf numFmtId="166" fontId="26" fillId="2" borderId="0" xfId="5" applyNumberFormat="1" applyFont="1" applyFill="1" applyBorder="1" applyAlignment="1" applyProtection="1">
      <alignment horizontal="center" vertical="center"/>
      <protection locked="0" hidden="1"/>
    </xf>
    <xf numFmtId="0" fontId="28" fillId="5" borderId="0" xfId="0" applyFont="1" applyFill="1" applyProtection="1">
      <protection hidden="1"/>
    </xf>
    <xf numFmtId="14" fontId="28" fillId="5" borderId="0" xfId="0" applyNumberFormat="1" applyFont="1" applyFill="1" applyProtection="1">
      <protection hidden="1"/>
    </xf>
    <xf numFmtId="0" fontId="28" fillId="5" borderId="0" xfId="0" applyFont="1" applyFill="1" applyAlignment="1" applyProtection="1">
      <alignment vertical="center"/>
      <protection hidden="1"/>
    </xf>
    <xf numFmtId="0" fontId="28" fillId="5" borderId="0" xfId="0" quotePrefix="1" applyFont="1" applyFill="1" applyProtection="1">
      <protection hidden="1"/>
    </xf>
    <xf numFmtId="0" fontId="29" fillId="5" borderId="0" xfId="4" applyFont="1" applyFill="1" applyProtection="1">
      <protection hidden="1"/>
    </xf>
    <xf numFmtId="0" fontId="28" fillId="5" borderId="0" xfId="4" applyFont="1" applyFill="1" applyAlignment="1" applyProtection="1">
      <alignment vertical="center"/>
      <protection hidden="1"/>
    </xf>
    <xf numFmtId="0" fontId="28" fillId="5" borderId="0" xfId="4" applyFont="1" applyFill="1" applyProtection="1">
      <protection hidden="1"/>
    </xf>
    <xf numFmtId="0" fontId="8" fillId="5" borderId="0" xfId="0" applyFont="1" applyFill="1" applyAlignment="1" applyProtection="1">
      <alignment horizontal="center"/>
      <protection hidden="1"/>
    </xf>
    <xf numFmtId="0" fontId="7" fillId="5" borderId="0" xfId="0" applyFont="1" applyFill="1" applyAlignment="1" applyProtection="1">
      <alignment horizontal="left" vertical="top"/>
      <protection hidden="1"/>
    </xf>
    <xf numFmtId="0" fontId="18" fillId="3" borderId="0" xfId="0" applyFont="1" applyFill="1" applyAlignment="1" applyProtection="1">
      <alignment horizontal="center" vertical="center"/>
      <protection hidden="1"/>
    </xf>
    <xf numFmtId="0" fontId="7" fillId="5" borderId="0" xfId="0" applyFont="1" applyFill="1" applyProtection="1">
      <protection hidden="1"/>
    </xf>
    <xf numFmtId="0" fontId="12" fillId="4" borderId="9" xfId="0" applyFont="1" applyFill="1" applyBorder="1" applyAlignment="1" applyProtection="1">
      <alignment horizontal="center" vertical="center"/>
      <protection locked="0" hidden="1"/>
    </xf>
    <xf numFmtId="0" fontId="12" fillId="4" borderId="10" xfId="0" applyFont="1" applyFill="1" applyBorder="1" applyAlignment="1" applyProtection="1">
      <alignment horizontal="center" vertical="center"/>
      <protection locked="0" hidden="1"/>
    </xf>
    <xf numFmtId="0" fontId="7" fillId="2" borderId="0" xfId="0" applyFont="1" applyFill="1" applyProtection="1">
      <protection locked="0" hidden="1"/>
    </xf>
    <xf numFmtId="0" fontId="12" fillId="2" borderId="0" xfId="0" applyFont="1" applyFill="1" applyAlignment="1" applyProtection="1">
      <alignment horizontal="center"/>
      <protection locked="0" hidden="1"/>
    </xf>
    <xf numFmtId="0" fontId="9" fillId="5" borderId="0" xfId="0" applyFont="1" applyFill="1" applyProtection="1"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12" fillId="5" borderId="0" xfId="0" applyFont="1" applyFill="1" applyAlignment="1" applyProtection="1">
      <alignment horizontal="right" vertical="center" wrapText="1"/>
      <protection hidden="1"/>
    </xf>
    <xf numFmtId="0" fontId="12" fillId="5" borderId="0" xfId="0" applyFont="1" applyFill="1" applyAlignment="1" applyProtection="1">
      <alignment horizontal="center"/>
      <protection hidden="1"/>
    </xf>
    <xf numFmtId="0" fontId="10" fillId="5" borderId="0" xfId="0" applyFont="1" applyFill="1" applyAlignment="1" applyProtection="1">
      <alignment horizontal="left" vertical="top" wrapText="1"/>
      <protection hidden="1"/>
    </xf>
    <xf numFmtId="0" fontId="7" fillId="5" borderId="2" xfId="0" applyFont="1" applyFill="1" applyBorder="1" applyAlignment="1" applyProtection="1">
      <alignment horizontal="left" vertical="center"/>
      <protection hidden="1"/>
    </xf>
    <xf numFmtId="0" fontId="7" fillId="5" borderId="0" xfId="0" applyFont="1" applyFill="1" applyAlignment="1" applyProtection="1">
      <alignment horizontal="left" vertical="center"/>
      <protection hidden="1"/>
    </xf>
    <xf numFmtId="0" fontId="5" fillId="5" borderId="0" xfId="0" applyFont="1" applyFill="1" applyAlignment="1" applyProtection="1">
      <alignment horizontal="left" vertical="top"/>
      <protection hidden="1"/>
    </xf>
    <xf numFmtId="0" fontId="7" fillId="5" borderId="0" xfId="0" applyFont="1" applyFill="1" applyAlignment="1" applyProtection="1">
      <alignment horizontal="left" vertical="center" wrapText="1"/>
      <protection hidden="1"/>
    </xf>
    <xf numFmtId="0" fontId="12" fillId="5" borderId="1" xfId="0" applyFont="1" applyFill="1" applyBorder="1" applyAlignment="1" applyProtection="1">
      <alignment horizontal="center"/>
      <protection hidden="1"/>
    </xf>
    <xf numFmtId="0" fontId="12" fillId="5" borderId="2" xfId="0" applyFont="1" applyFill="1" applyBorder="1" applyAlignment="1" applyProtection="1">
      <alignment horizontal="center"/>
      <protection hidden="1"/>
    </xf>
    <xf numFmtId="0" fontId="12" fillId="5" borderId="0" xfId="0" applyFont="1" applyFill="1" applyAlignment="1" applyProtection="1">
      <alignment horizontal="left" vertical="top" wrapText="1"/>
      <protection hidden="1"/>
    </xf>
    <xf numFmtId="0" fontId="7" fillId="2" borderId="0" xfId="0" applyFont="1" applyFill="1" applyAlignment="1" applyProtection="1">
      <alignment horizontal="left" vertical="top"/>
      <protection locked="0" hidden="1"/>
    </xf>
    <xf numFmtId="0" fontId="9" fillId="5" borderId="0" xfId="0" applyFont="1" applyFill="1" applyAlignment="1" applyProtection="1">
      <alignment horizontal="center"/>
      <protection hidden="1"/>
    </xf>
    <xf numFmtId="0" fontId="12" fillId="3" borderId="0" xfId="0" applyFont="1" applyFill="1" applyAlignment="1" applyProtection="1">
      <alignment horizontal="left"/>
      <protection hidden="1"/>
    </xf>
    <xf numFmtId="166" fontId="20" fillId="3" borderId="0" xfId="5" applyNumberFormat="1" applyFont="1" applyFill="1" applyAlignment="1" applyProtection="1">
      <alignment horizontal="center"/>
      <protection hidden="1"/>
    </xf>
    <xf numFmtId="0" fontId="12" fillId="3" borderId="0" xfId="0" applyFont="1" applyFill="1" applyAlignment="1" applyProtection="1">
      <alignment horizontal="left" vertical="top" wrapText="1"/>
      <protection hidden="1"/>
    </xf>
    <xf numFmtId="0" fontId="7" fillId="5" borderId="0" xfId="0" applyFont="1" applyFill="1" applyAlignment="1" applyProtection="1">
      <alignment horizontal="left"/>
      <protection hidden="1"/>
    </xf>
    <xf numFmtId="0" fontId="12" fillId="5" borderId="1" xfId="0" applyFont="1" applyFill="1" applyBorder="1" applyAlignment="1" applyProtection="1">
      <alignment horizontal="center" vertical="center" wrapText="1"/>
      <protection hidden="1"/>
    </xf>
    <xf numFmtId="0" fontId="12" fillId="5" borderId="2" xfId="0" applyFont="1" applyFill="1" applyBorder="1" applyAlignment="1" applyProtection="1">
      <alignment horizontal="center" vertical="center" wrapText="1"/>
      <protection hidden="1"/>
    </xf>
    <xf numFmtId="0" fontId="12" fillId="5" borderId="3" xfId="0" applyFont="1" applyFill="1" applyBorder="1" applyAlignment="1" applyProtection="1">
      <alignment horizontal="center" vertical="center" wrapText="1"/>
      <protection hidden="1"/>
    </xf>
    <xf numFmtId="0" fontId="12" fillId="5" borderId="6" xfId="0" applyFont="1" applyFill="1" applyBorder="1" applyAlignment="1" applyProtection="1">
      <alignment horizontal="center" vertical="center" wrapText="1"/>
      <protection hidden="1"/>
    </xf>
    <xf numFmtId="0" fontId="12" fillId="5" borderId="7" xfId="0" applyFont="1" applyFill="1" applyBorder="1" applyAlignment="1" applyProtection="1">
      <alignment horizontal="center" vertical="center" wrapText="1"/>
      <protection hidden="1"/>
    </xf>
    <xf numFmtId="0" fontId="12" fillId="5" borderId="8" xfId="0" applyFont="1" applyFill="1" applyBorder="1" applyAlignment="1" applyProtection="1">
      <alignment horizontal="center" vertical="center" wrapText="1"/>
      <protection hidden="1"/>
    </xf>
    <xf numFmtId="0" fontId="19" fillId="5" borderId="0" xfId="0" applyFont="1" applyFill="1" applyAlignment="1" applyProtection="1">
      <alignment horizontal="center"/>
      <protection hidden="1"/>
    </xf>
    <xf numFmtId="0" fontId="10" fillId="5" borderId="0" xfId="0" applyFont="1" applyFill="1" applyAlignment="1" applyProtection="1">
      <alignment horizontal="center" vertical="center"/>
      <protection hidden="1"/>
    </xf>
    <xf numFmtId="0" fontId="7" fillId="5" borderId="0" xfId="0" applyFont="1" applyFill="1" applyAlignment="1" applyProtection="1">
      <alignment horizontal="center" vertical="center" wrapText="1"/>
      <protection hidden="1"/>
    </xf>
    <xf numFmtId="0" fontId="5" fillId="5" borderId="0" xfId="0" applyFont="1" applyFill="1" applyAlignment="1" applyProtection="1">
      <alignment vertical="top"/>
      <protection hidden="1"/>
    </xf>
    <xf numFmtId="0" fontId="6" fillId="5" borderId="0" xfId="0" applyFont="1" applyFill="1" applyProtection="1">
      <protection hidden="1"/>
    </xf>
    <xf numFmtId="0" fontId="20" fillId="3" borderId="0" xfId="0" applyFont="1" applyFill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3" borderId="0" xfId="0" applyFont="1" applyFill="1" applyAlignment="1" applyProtection="1">
      <alignment horizontal="center"/>
      <protection hidden="1"/>
    </xf>
    <xf numFmtId="0" fontId="20" fillId="3" borderId="0" xfId="0" applyFont="1" applyFill="1" applyAlignment="1" applyProtection="1">
      <alignment horizontal="center" wrapText="1"/>
      <protection hidden="1"/>
    </xf>
    <xf numFmtId="0" fontId="7" fillId="5" borderId="0" xfId="0" applyFont="1" applyFill="1" applyAlignment="1" applyProtection="1">
      <alignment horizontal="center"/>
      <protection hidden="1"/>
    </xf>
    <xf numFmtId="0" fontId="21" fillId="5" borderId="1" xfId="0" applyFont="1" applyFill="1" applyBorder="1" applyAlignment="1" applyProtection="1">
      <alignment horizontal="center" vertical="center" wrapText="1"/>
      <protection hidden="1"/>
    </xf>
    <xf numFmtId="0" fontId="21" fillId="5" borderId="2" xfId="0" applyFont="1" applyFill="1" applyBorder="1" applyAlignment="1" applyProtection="1">
      <alignment horizontal="center" vertical="center" wrapText="1"/>
      <protection hidden="1"/>
    </xf>
    <xf numFmtId="0" fontId="21" fillId="5" borderId="3" xfId="0" applyFont="1" applyFill="1" applyBorder="1" applyAlignment="1" applyProtection="1">
      <alignment horizontal="center" vertical="center" wrapText="1"/>
      <protection hidden="1"/>
    </xf>
    <xf numFmtId="0" fontId="21" fillId="5" borderId="6" xfId="0" applyFont="1" applyFill="1" applyBorder="1" applyAlignment="1" applyProtection="1">
      <alignment horizontal="center" vertical="center" wrapText="1"/>
      <protection hidden="1"/>
    </xf>
    <xf numFmtId="0" fontId="21" fillId="5" borderId="7" xfId="0" applyFont="1" applyFill="1" applyBorder="1" applyAlignment="1" applyProtection="1">
      <alignment horizontal="center" vertical="center" wrapText="1"/>
      <protection hidden="1"/>
    </xf>
    <xf numFmtId="0" fontId="21" fillId="5" borderId="8" xfId="0" applyFont="1" applyFill="1" applyBorder="1" applyAlignment="1" applyProtection="1">
      <alignment horizontal="center" vertical="center" wrapText="1"/>
      <protection hidden="1"/>
    </xf>
    <xf numFmtId="0" fontId="13" fillId="3" borderId="0" xfId="0" applyFont="1" applyFill="1" applyAlignment="1" applyProtection="1">
      <alignment horizontal="center"/>
      <protection hidden="1"/>
    </xf>
  </cellXfs>
  <cellStyles count="6">
    <cellStyle name="Currency 2" xfId="3" xr:uid="{AC61F33A-59D8-42A5-ABA3-F2171DA1D921}"/>
    <cellStyle name="Komma" xfId="1" builtinId="3"/>
    <cellStyle name="Link" xfId="4" builtinId="8"/>
    <cellStyle name="Normal 2" xfId="2" xr:uid="{115E7E3C-E738-44B3-B923-6B18E69C253D}"/>
    <cellStyle name="Prozent" xfId="5" builtinId="5"/>
    <cellStyle name="Standard" xfId="0" builtinId="0"/>
  </cellStyles>
  <dxfs count="366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576943</xdr:colOff>
      <xdr:row>0</xdr:row>
      <xdr:rowOff>0</xdr:rowOff>
    </xdr:from>
    <xdr:to>
      <xdr:col>18</xdr:col>
      <xdr:colOff>315261</xdr:colOff>
      <xdr:row>5</xdr:row>
      <xdr:rowOff>131799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DA52476-52B8-485A-BE47-5EF4FF3F6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0" y="0"/>
          <a:ext cx="4070833" cy="12802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21771</xdr:colOff>
      <xdr:row>0</xdr:row>
      <xdr:rowOff>0</xdr:rowOff>
    </xdr:from>
    <xdr:to>
      <xdr:col>36</xdr:col>
      <xdr:colOff>108432</xdr:colOff>
      <xdr:row>5</xdr:row>
      <xdr:rowOff>100893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CB78922-0605-4DDC-B9F3-52C1D5C7B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4400" y="0"/>
          <a:ext cx="4266775" cy="134186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21771</xdr:colOff>
      <xdr:row>0</xdr:row>
      <xdr:rowOff>108857</xdr:rowOff>
    </xdr:from>
    <xdr:to>
      <xdr:col>36</xdr:col>
      <xdr:colOff>108432</xdr:colOff>
      <xdr:row>5</xdr:row>
      <xdr:rowOff>209750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4B42A03-FA1C-4827-9C86-C225089EF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4400" y="108857"/>
          <a:ext cx="4266775" cy="134186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21772</xdr:colOff>
      <xdr:row>0</xdr:row>
      <xdr:rowOff>65314</xdr:rowOff>
    </xdr:from>
    <xdr:to>
      <xdr:col>36</xdr:col>
      <xdr:colOff>108433</xdr:colOff>
      <xdr:row>5</xdr:row>
      <xdr:rowOff>166207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F2906D6B-63A6-4C42-900F-19F5DA058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4401" y="65314"/>
          <a:ext cx="4266775" cy="134186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500744</xdr:colOff>
      <xdr:row>0</xdr:row>
      <xdr:rowOff>0</xdr:rowOff>
    </xdr:from>
    <xdr:to>
      <xdr:col>36</xdr:col>
      <xdr:colOff>64889</xdr:colOff>
      <xdr:row>5</xdr:row>
      <xdr:rowOff>100893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B997B0F-9EE6-4DF3-9929-1B7D33B35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0858" y="0"/>
          <a:ext cx="4266775" cy="13418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381001</xdr:colOff>
      <xdr:row>0</xdr:row>
      <xdr:rowOff>108857</xdr:rowOff>
    </xdr:from>
    <xdr:to>
      <xdr:col>35</xdr:col>
      <xdr:colOff>467662</xdr:colOff>
      <xdr:row>5</xdr:row>
      <xdr:rowOff>198864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C9532691-6462-4615-8C5C-B61EAB4CD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1258" y="108857"/>
          <a:ext cx="4266775" cy="13418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478970</xdr:colOff>
      <xdr:row>0</xdr:row>
      <xdr:rowOff>76201</xdr:rowOff>
    </xdr:from>
    <xdr:to>
      <xdr:col>36</xdr:col>
      <xdr:colOff>1841</xdr:colOff>
      <xdr:row>5</xdr:row>
      <xdr:rowOff>155322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BE6CB6E3-16EE-4C5D-8632-62351C1B8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88341" y="76201"/>
          <a:ext cx="4266775" cy="13418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446315</xdr:colOff>
      <xdr:row>0</xdr:row>
      <xdr:rowOff>87085</xdr:rowOff>
    </xdr:from>
    <xdr:to>
      <xdr:col>37</xdr:col>
      <xdr:colOff>532976</xdr:colOff>
      <xdr:row>5</xdr:row>
      <xdr:rowOff>187978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2B273D9-74EB-4518-AD9B-7A52C9861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96658" y="87085"/>
          <a:ext cx="4266775" cy="13418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489858</xdr:colOff>
      <xdr:row>0</xdr:row>
      <xdr:rowOff>130629</xdr:rowOff>
    </xdr:from>
    <xdr:to>
      <xdr:col>35</xdr:col>
      <xdr:colOff>448611</xdr:colOff>
      <xdr:row>5</xdr:row>
      <xdr:rowOff>231522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595B106-A7AC-4304-B645-8037CE731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27829" y="130629"/>
          <a:ext cx="4266775" cy="13418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32656</xdr:colOff>
      <xdr:row>0</xdr:row>
      <xdr:rowOff>163286</xdr:rowOff>
    </xdr:from>
    <xdr:to>
      <xdr:col>36</xdr:col>
      <xdr:colOff>119317</xdr:colOff>
      <xdr:row>6</xdr:row>
      <xdr:rowOff>654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0AF8E91-8452-41B1-B27B-F149537BD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41485" y="163286"/>
          <a:ext cx="4266775" cy="134186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489858</xdr:colOff>
      <xdr:row>0</xdr:row>
      <xdr:rowOff>54428</xdr:rowOff>
    </xdr:from>
    <xdr:to>
      <xdr:col>36</xdr:col>
      <xdr:colOff>54004</xdr:colOff>
      <xdr:row>5</xdr:row>
      <xdr:rowOff>155321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2FB0599-8792-4F2B-BAA0-3EB5E23C8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7315" y="54428"/>
          <a:ext cx="4266775" cy="134186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54428</xdr:colOff>
      <xdr:row>0</xdr:row>
      <xdr:rowOff>130629</xdr:rowOff>
    </xdr:from>
    <xdr:to>
      <xdr:col>36</xdr:col>
      <xdr:colOff>141089</xdr:colOff>
      <xdr:row>5</xdr:row>
      <xdr:rowOff>209750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EE067F0-9792-4544-9BBC-F46D3A3F1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7057" y="130629"/>
          <a:ext cx="4266775" cy="134186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468084</xdr:colOff>
      <xdr:row>0</xdr:row>
      <xdr:rowOff>130628</xdr:rowOff>
    </xdr:from>
    <xdr:to>
      <xdr:col>36</xdr:col>
      <xdr:colOff>32230</xdr:colOff>
      <xdr:row>5</xdr:row>
      <xdr:rowOff>209749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2429823-8E15-43F6-A17D-6EEDD6723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45541" y="130628"/>
          <a:ext cx="4266775" cy="13418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deutschland-nederland.eu/nl/bibliotheek/documenten-downloads-en-publicaties/" TargetMode="External"/><Relationship Id="rId1" Type="http://schemas.openxmlformats.org/officeDocument/2006/relationships/hyperlink" Target="https://deutschland-nederland.eu/bibliothek/dokumente-downloads-publikationen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06CC3-3DBC-465F-B325-6E8343F86536}">
  <sheetPr>
    <tabColor theme="7" tint="0.79998168889431442"/>
    <pageSetUpPr fitToPage="1"/>
  </sheetPr>
  <dimension ref="A1:BA106"/>
  <sheetViews>
    <sheetView tabSelected="1" zoomScale="55" zoomScaleNormal="55" zoomScaleSheetLayoutView="70" zoomScalePageLayoutView="55" workbookViewId="0">
      <selection activeCell="E14" sqref="E14"/>
    </sheetView>
  </sheetViews>
  <sheetFormatPr baseColWidth="10" defaultColWidth="9.08984375" defaultRowHeight="14" x14ac:dyDescent="0.3"/>
  <cols>
    <col min="1" max="1" width="3" style="65" customWidth="1"/>
    <col min="2" max="2" width="3" style="8" customWidth="1"/>
    <col min="3" max="3" width="9.54296875" style="10" customWidth="1"/>
    <col min="4" max="4" width="3.08984375" style="10" customWidth="1"/>
    <col min="5" max="5" width="60.90625" style="10" customWidth="1"/>
    <col min="6" max="6" width="3" style="10" customWidth="1"/>
    <col min="7" max="19" width="12.6328125" style="10" customWidth="1"/>
    <col min="20" max="20" width="9.08984375" style="8"/>
    <col min="21" max="21" width="9.90625" style="10" customWidth="1"/>
    <col min="22" max="23" width="9.08984375" style="10"/>
    <col min="24" max="53" width="9.08984375" style="8"/>
    <col min="54" max="16384" width="9.08984375" style="10"/>
  </cols>
  <sheetData>
    <row r="1" spans="1:23" ht="30" customHeight="1" x14ac:dyDescent="0.3">
      <c r="C1" s="206" t="str">
        <f>VLOOKUP(21,TA,TI,FALSE)</f>
        <v>Jahresübersicht geleistete Stunden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8"/>
      <c r="R1" s="8"/>
      <c r="S1" s="8"/>
      <c r="U1" s="11" t="s">
        <v>32</v>
      </c>
      <c r="V1" s="195" t="s">
        <v>33</v>
      </c>
      <c r="W1" s="196"/>
    </row>
    <row r="2" spans="1:23" ht="14.5" x14ac:dyDescent="0.35">
      <c r="C2" s="1" t="str">
        <f>VLOOKUP(23,TA,TI,FALSE)</f>
        <v>Für ein Projekt im Rahmen des Interreg VI-A Programms Deutschland-Nederland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8"/>
      <c r="R2" s="8"/>
      <c r="S2" s="8"/>
      <c r="U2" s="8"/>
      <c r="V2" s="199"/>
      <c r="W2" s="199"/>
    </row>
    <row r="3" spans="1:23" ht="14.5" x14ac:dyDescent="0.3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8"/>
      <c r="R3" s="8"/>
      <c r="S3" s="8"/>
      <c r="U3" s="8"/>
      <c r="V3" s="8"/>
      <c r="W3" s="8"/>
    </row>
    <row r="4" spans="1:23" x14ac:dyDescent="0.3"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U4" s="8"/>
      <c r="V4" s="199"/>
      <c r="W4" s="199"/>
    </row>
    <row r="5" spans="1:23" ht="20" x14ac:dyDescent="0.4">
      <c r="C5" s="2" t="str">
        <f>VLOOKUP(1,TA,TI,FALSE)</f>
        <v>Jahr</v>
      </c>
      <c r="D5" s="3"/>
      <c r="E5" s="3"/>
      <c r="F5" s="4"/>
      <c r="G5" s="198">
        <v>2024</v>
      </c>
      <c r="H5" s="19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U5" s="12"/>
      <c r="V5" s="2" t="str">
        <f>VLOOKUP(40,TA,TI,FALSE)</f>
        <v>= Eingabefeld</v>
      </c>
      <c r="W5" s="2"/>
    </row>
    <row r="6" spans="1:23" ht="15.5" x14ac:dyDescent="0.35">
      <c r="C6" s="3"/>
      <c r="D6" s="3"/>
      <c r="E6" s="3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U6" s="8"/>
      <c r="V6" s="8"/>
      <c r="W6" s="8"/>
    </row>
    <row r="7" spans="1:23" ht="28.5" customHeight="1" x14ac:dyDescent="0.4">
      <c r="C7" s="5" t="str">
        <f>VLOOKUP(2,TA,TI,FALSE)</f>
        <v>Vor- und Nachname Projektmitarbeiter(in)</v>
      </c>
      <c r="D7" s="6"/>
      <c r="E7" s="77"/>
      <c r="F7" s="6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U7" s="8"/>
      <c r="V7" s="8"/>
      <c r="W7" s="8"/>
    </row>
    <row r="8" spans="1:23" ht="15.5" x14ac:dyDescent="0.35"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U8" s="8"/>
      <c r="V8" s="8"/>
      <c r="W8" s="8"/>
    </row>
    <row r="9" spans="1:23" ht="28.5" customHeight="1" x14ac:dyDescent="0.4">
      <c r="C9" s="194" t="str">
        <f>VLOOKUP(3,TA,TI,FALSE)</f>
        <v>Projektpartner, für den gearbeitet wurde</v>
      </c>
      <c r="D9" s="194"/>
      <c r="E9" s="194"/>
      <c r="F9" s="2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U9" s="8"/>
      <c r="V9" s="8"/>
      <c r="W9" s="8"/>
    </row>
    <row r="10" spans="1:23" ht="15.5" x14ac:dyDescent="0.35">
      <c r="C10" s="3"/>
      <c r="D10" s="3"/>
      <c r="E10" s="3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U10" s="8"/>
      <c r="V10" s="8"/>
      <c r="W10" s="8"/>
    </row>
    <row r="11" spans="1:23" s="8" customFormat="1" ht="28.5" customHeight="1" x14ac:dyDescent="0.5">
      <c r="A11" s="65"/>
      <c r="C11" s="26" t="str">
        <f>VLOOKUP(47,TA,TI,FALSE)</f>
        <v>Projektnummer und -Name (Interreg DE-NL)</v>
      </c>
      <c r="D11" s="31"/>
      <c r="E11" s="31"/>
      <c r="F11" s="31"/>
      <c r="G11" s="26" t="str">
        <f>VLOOKUP(4,TA,TI,FALSE)</f>
        <v>Genehmigte Projektfunktion - InterDB</v>
      </c>
      <c r="H11" s="177"/>
      <c r="I11" s="177"/>
      <c r="J11" s="177"/>
      <c r="K11" s="177"/>
      <c r="L11" s="177"/>
      <c r="M11" s="177"/>
      <c r="N11" s="177"/>
      <c r="O11" s="177"/>
      <c r="P11" s="177"/>
      <c r="Q11" s="26"/>
      <c r="S11" s="67" t="str">
        <f>VLOOKUP(43,TA,TI,FALSE)</f>
        <v>LG</v>
      </c>
      <c r="U11" s="79" t="str">
        <f>IF(COUNTBLANK(U13:U17)=5,"",VLOOKUP(52,TA,TI,FALSE))</f>
        <v/>
      </c>
    </row>
    <row r="12" spans="1:23" ht="17.25" customHeight="1" x14ac:dyDescent="0.4">
      <c r="C12" s="31"/>
      <c r="D12" s="31"/>
      <c r="E12" s="31"/>
      <c r="F12" s="31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8"/>
      <c r="R12" s="8"/>
      <c r="S12" s="67"/>
      <c r="U12" s="65"/>
      <c r="V12" s="8"/>
      <c r="W12" s="8"/>
    </row>
    <row r="13" spans="1:23" ht="21" customHeight="1" x14ac:dyDescent="0.4">
      <c r="C13" s="78">
        <v>32011</v>
      </c>
      <c r="D13" s="31"/>
      <c r="E13" s="78" t="s">
        <v>119</v>
      </c>
      <c r="F13" s="26"/>
      <c r="G13" s="211" t="s">
        <v>118</v>
      </c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8"/>
      <c r="S13" s="53">
        <v>3</v>
      </c>
      <c r="U13" s="9" t="str">
        <f>IF(+C13="","",IF(E13="",VLOOKUP(49,TA,TI,FALSE),IF(G13="",VLOOKUP(50,TA,TI,FALSE),IF(S13="",VLOOKUP(51,TA,TI,FALSE),""))))</f>
        <v/>
      </c>
      <c r="V13" s="9"/>
      <c r="W13" s="8"/>
    </row>
    <row r="14" spans="1:23" ht="21" customHeight="1" x14ac:dyDescent="0.4">
      <c r="C14" s="78"/>
      <c r="D14" s="31"/>
      <c r="E14" s="78"/>
      <c r="F14" s="26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8"/>
      <c r="S14" s="53"/>
      <c r="U14" s="9" t="str">
        <f>IF(+C14="","",IF(E14="",VLOOKUP(49,TA,TI,FALSE),IF(G14="",VLOOKUP(50,TA,TI,FALSE),IF(S14="",VLOOKUP(51,TA,TI,FALSE),""))))</f>
        <v/>
      </c>
      <c r="V14" s="9"/>
      <c r="W14" s="8"/>
    </row>
    <row r="15" spans="1:23" ht="21" customHeight="1" x14ac:dyDescent="0.4">
      <c r="C15" s="78"/>
      <c r="D15" s="31"/>
      <c r="E15" s="78"/>
      <c r="F15" s="26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8"/>
      <c r="S15" s="53"/>
      <c r="U15" s="9" t="str">
        <f>IF(+C15="","",IF(E15="",VLOOKUP(49,TA,TI,FALSE),IF(G15="",VLOOKUP(50,TA,TI,FALSE),IF(S15="",VLOOKUP(51,TA,TI,FALSE),""))))</f>
        <v/>
      </c>
      <c r="V15" s="9"/>
      <c r="W15" s="8"/>
    </row>
    <row r="16" spans="1:23" ht="21" customHeight="1" x14ac:dyDescent="0.4">
      <c r="C16" s="78"/>
      <c r="D16" s="31"/>
      <c r="E16" s="78"/>
      <c r="F16" s="26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8"/>
      <c r="S16" s="53"/>
      <c r="U16" s="9" t="str">
        <f>IF(+C16="","",IF(E16="",VLOOKUP(49,TA,TI,FALSE),IF(G16="",VLOOKUP(50,TA,TI,FALSE),IF(S16="",VLOOKUP(51,TA,TI,FALSE),""))))</f>
        <v/>
      </c>
      <c r="V16" s="9"/>
      <c r="W16" s="8"/>
    </row>
    <row r="17" spans="1:53" ht="21" customHeight="1" x14ac:dyDescent="0.4">
      <c r="C17" s="78"/>
      <c r="D17" s="31"/>
      <c r="E17" s="78"/>
      <c r="F17" s="26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8"/>
      <c r="S17" s="53"/>
      <c r="U17" s="9" t="str">
        <f>IF(+C17="","",IF(E17="",VLOOKUP(49,TA,TI,FALSE),IF(G17="",VLOOKUP(50,TA,TI,FALSE),IF(S17="",VLOOKUP(51,TA,TI,FALSE),""))))</f>
        <v/>
      </c>
      <c r="V17" s="9"/>
      <c r="W17" s="8"/>
    </row>
    <row r="18" spans="1:53" s="8" customFormat="1" ht="17.25" customHeight="1" x14ac:dyDescent="0.4">
      <c r="A18" s="65"/>
      <c r="C18" s="31"/>
      <c r="D18" s="31"/>
      <c r="E18" s="31"/>
      <c r="F18" s="31"/>
      <c r="G18" s="177"/>
      <c r="H18" s="177"/>
      <c r="I18" s="177"/>
      <c r="J18" s="177"/>
      <c r="K18" s="177"/>
      <c r="L18" s="177"/>
      <c r="M18" s="177"/>
      <c r="N18" s="177"/>
      <c r="O18" s="177"/>
      <c r="P18" s="177"/>
    </row>
    <row r="19" spans="1:53" ht="18.75" customHeight="1" x14ac:dyDescent="0.3">
      <c r="C19" s="201" t="str">
        <f>VLOOKUP(44,TA,TI,FALSE)</f>
        <v xml:space="preserve">Mehr Infos auf unsere Website: </v>
      </c>
      <c r="D19" s="201"/>
      <c r="E19" s="201"/>
      <c r="F19" s="64"/>
      <c r="G19" s="200" t="str">
        <f>VLOOKUP(45,TA,TI,FALSE)</f>
        <v>de-nl.eu</v>
      </c>
      <c r="H19" s="200"/>
      <c r="I19" s="200"/>
      <c r="J19" s="200"/>
      <c r="K19" s="200"/>
      <c r="L19" s="200"/>
      <c r="M19" s="200"/>
      <c r="N19" s="200"/>
      <c r="O19" s="200"/>
      <c r="P19" s="200"/>
      <c r="Q19" s="8"/>
      <c r="R19" s="8"/>
      <c r="S19" s="8"/>
      <c r="U19" s="8"/>
      <c r="V19" s="8"/>
      <c r="W19" s="8"/>
    </row>
    <row r="20" spans="1:53" ht="21" customHeight="1" x14ac:dyDescent="0.4">
      <c r="C20" s="201"/>
      <c r="D20" s="201"/>
      <c r="E20" s="201"/>
      <c r="F20" s="64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2"/>
      <c r="R20" s="202"/>
      <c r="S20" s="178"/>
      <c r="T20" s="40"/>
      <c r="V20" s="8"/>
      <c r="W20" s="8"/>
    </row>
    <row r="21" spans="1:53" s="14" customFormat="1" x14ac:dyDescent="0.3">
      <c r="A21" s="65"/>
      <c r="B21" s="15"/>
      <c r="C21" s="15"/>
      <c r="D21" s="15"/>
      <c r="E21" s="15"/>
      <c r="F21" s="15"/>
      <c r="G21" s="16">
        <v>9</v>
      </c>
      <c r="H21" s="16">
        <f>+G21+1</f>
        <v>10</v>
      </c>
      <c r="I21" s="16">
        <f t="shared" ref="I21:R21" si="0">+H21+1</f>
        <v>11</v>
      </c>
      <c r="J21" s="16">
        <f t="shared" si="0"/>
        <v>12</v>
      </c>
      <c r="K21" s="16">
        <f t="shared" si="0"/>
        <v>13</v>
      </c>
      <c r="L21" s="16">
        <f t="shared" si="0"/>
        <v>14</v>
      </c>
      <c r="M21" s="16">
        <f t="shared" si="0"/>
        <v>15</v>
      </c>
      <c r="N21" s="16">
        <f t="shared" si="0"/>
        <v>16</v>
      </c>
      <c r="O21" s="16">
        <f t="shared" si="0"/>
        <v>17</v>
      </c>
      <c r="P21" s="16">
        <f t="shared" si="0"/>
        <v>18</v>
      </c>
      <c r="Q21" s="16">
        <f t="shared" si="0"/>
        <v>19</v>
      </c>
      <c r="R21" s="16">
        <f t="shared" si="0"/>
        <v>20</v>
      </c>
      <c r="S21" s="16">
        <v>7</v>
      </c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</row>
    <row r="22" spans="1:53" ht="21" customHeight="1" x14ac:dyDescent="0.4">
      <c r="B22" s="17"/>
      <c r="C22" s="204"/>
      <c r="D22" s="204"/>
      <c r="E22" s="204"/>
      <c r="F22" s="71"/>
      <c r="G22" s="208" t="str">
        <f>VLOOKUP(5,TA,TI,FALSE)</f>
        <v>Monat</v>
      </c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80"/>
      <c r="U22" s="8"/>
      <c r="V22" s="8"/>
      <c r="W22" s="8"/>
    </row>
    <row r="23" spans="1:53" ht="33" customHeight="1" x14ac:dyDescent="0.3">
      <c r="B23" s="20"/>
      <c r="C23" s="205"/>
      <c r="D23" s="205"/>
      <c r="E23" s="205"/>
      <c r="F23" s="73"/>
      <c r="G23" s="179" t="str">
        <f t="shared" ref="G23:R23" si="1">VLOOKUP(G21,TA,TI,FALSE)</f>
        <v>Jan</v>
      </c>
      <c r="H23" s="180" t="str">
        <f t="shared" si="1"/>
        <v>Feb</v>
      </c>
      <c r="I23" s="180" t="str">
        <f t="shared" si="1"/>
        <v>Mär</v>
      </c>
      <c r="J23" s="180" t="str">
        <f t="shared" si="1"/>
        <v>Apr</v>
      </c>
      <c r="K23" s="180" t="str">
        <f t="shared" si="1"/>
        <v>Mai</v>
      </c>
      <c r="L23" s="180" t="str">
        <f t="shared" si="1"/>
        <v>Jun</v>
      </c>
      <c r="M23" s="180" t="str">
        <f t="shared" si="1"/>
        <v>Jul</v>
      </c>
      <c r="N23" s="180" t="str">
        <f t="shared" si="1"/>
        <v>Aug</v>
      </c>
      <c r="O23" s="180" t="str">
        <f t="shared" si="1"/>
        <v>Sep</v>
      </c>
      <c r="P23" s="180" t="str">
        <f t="shared" si="1"/>
        <v>Okt</v>
      </c>
      <c r="Q23" s="180" t="str">
        <f t="shared" si="1"/>
        <v>Nov</v>
      </c>
      <c r="R23" s="180" t="str">
        <f t="shared" si="1"/>
        <v>Dez</v>
      </c>
      <c r="S23" s="81" t="str">
        <f>VLOOKUP(1,TA,TI,FALSE)</f>
        <v>Jahr</v>
      </c>
      <c r="U23" s="8"/>
      <c r="V23" s="8"/>
      <c r="W23" s="8"/>
    </row>
    <row r="24" spans="1:53" ht="27.75" customHeight="1" x14ac:dyDescent="0.3">
      <c r="B24" s="20"/>
      <c r="C24" s="207" t="s">
        <v>110</v>
      </c>
      <c r="D24" s="207"/>
      <c r="E24" s="207"/>
      <c r="F24" s="76"/>
      <c r="G24" s="176">
        <v>1</v>
      </c>
      <c r="H24" s="183">
        <f t="shared" ref="H24:R24" si="2">+G24</f>
        <v>1</v>
      </c>
      <c r="I24" s="183">
        <f>+H24</f>
        <v>1</v>
      </c>
      <c r="J24" s="183">
        <f t="shared" si="2"/>
        <v>1</v>
      </c>
      <c r="K24" s="183">
        <f>+J24</f>
        <v>1</v>
      </c>
      <c r="L24" s="183">
        <f t="shared" si="2"/>
        <v>1</v>
      </c>
      <c r="M24" s="183">
        <f t="shared" si="2"/>
        <v>1</v>
      </c>
      <c r="N24" s="183">
        <f t="shared" si="2"/>
        <v>1</v>
      </c>
      <c r="O24" s="183">
        <f t="shared" si="2"/>
        <v>1</v>
      </c>
      <c r="P24" s="183">
        <f t="shared" si="2"/>
        <v>1</v>
      </c>
      <c r="Q24" s="183">
        <f t="shared" si="2"/>
        <v>1</v>
      </c>
      <c r="R24" s="183">
        <f t="shared" si="2"/>
        <v>1</v>
      </c>
      <c r="S24" s="85">
        <f>SUM(G24:R24)/12</f>
        <v>1</v>
      </c>
      <c r="U24" s="8"/>
      <c r="V24" s="8"/>
      <c r="W24" s="8"/>
    </row>
    <row r="25" spans="1:53" ht="20" x14ac:dyDescent="0.3">
      <c r="B25" s="20"/>
      <c r="C25" s="210" t="str">
        <f>VLOOKUP(6,TA,TI,FALSE)</f>
        <v>Tätigkeiten:</v>
      </c>
      <c r="D25" s="210"/>
      <c r="E25" s="210"/>
      <c r="F25" s="76"/>
      <c r="G25" s="181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85"/>
      <c r="U25" s="8"/>
      <c r="V25" s="8"/>
      <c r="W25" s="8"/>
    </row>
    <row r="26" spans="1:53" ht="42.75" customHeight="1" x14ac:dyDescent="0.3">
      <c r="B26" s="20"/>
      <c r="C26" s="203" t="str">
        <f>VLOOKUP(28,TA,TI,FALSE)</f>
        <v>Projektnummer und Projektname Interreg VI-A Deutschland-Nederland Projekte:</v>
      </c>
      <c r="D26" s="203"/>
      <c r="E26" s="203"/>
      <c r="F26" s="76"/>
      <c r="G26" s="25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82" t="str">
        <f>VLOOKUP(S21,TA,TI,FALSE)</f>
        <v>Summe</v>
      </c>
      <c r="U26" s="8"/>
      <c r="V26" s="8"/>
      <c r="W26" s="8"/>
    </row>
    <row r="27" spans="1:53" ht="33" customHeight="1" x14ac:dyDescent="0.3">
      <c r="B27" s="119">
        <v>1</v>
      </c>
      <c r="C27" s="60">
        <f>IF(C13="","",C13)</f>
        <v>32011</v>
      </c>
      <c r="D27" s="47"/>
      <c r="E27" s="86" t="str">
        <f>IF(E13="","",E13)</f>
        <v>EDL (Subprojekt EDL-XX)</v>
      </c>
      <c r="F27" s="107"/>
      <c r="G27" s="83">
        <f>+Jan!AL22</f>
        <v>0</v>
      </c>
      <c r="H27" s="83">
        <f>+Feb!AJ22</f>
        <v>0</v>
      </c>
      <c r="I27" s="83">
        <f>+Mar!AL22</f>
        <v>0</v>
      </c>
      <c r="J27" s="83">
        <f>+Apr!AK22</f>
        <v>0</v>
      </c>
      <c r="K27" s="83">
        <f>+Mei!AL22</f>
        <v>0</v>
      </c>
      <c r="L27" s="83">
        <f>+Jun!AK22</f>
        <v>0</v>
      </c>
      <c r="M27" s="83">
        <f>+Jul!AL22</f>
        <v>0</v>
      </c>
      <c r="N27" s="83">
        <f>+Aug!AL22</f>
        <v>0</v>
      </c>
      <c r="O27" s="83">
        <f>+Sept!AK22</f>
        <v>0</v>
      </c>
      <c r="P27" s="83">
        <f>+Okt!AL22</f>
        <v>0</v>
      </c>
      <c r="Q27" s="83">
        <f>+Nov!AK22</f>
        <v>0</v>
      </c>
      <c r="R27" s="83">
        <f>+Dec!AL22</f>
        <v>0</v>
      </c>
      <c r="S27" s="84">
        <f>SUM(G27:R27)</f>
        <v>0</v>
      </c>
      <c r="U27" s="8"/>
      <c r="V27" s="8"/>
      <c r="W27" s="8"/>
    </row>
    <row r="28" spans="1:53" ht="33" customHeight="1" x14ac:dyDescent="0.3">
      <c r="B28" s="119">
        <v>2</v>
      </c>
      <c r="C28" s="60" t="str">
        <f>IF(C14="","",C14)</f>
        <v/>
      </c>
      <c r="D28" s="47"/>
      <c r="E28" s="86" t="str">
        <f>IF(E14="","",E14)</f>
        <v/>
      </c>
      <c r="F28" s="107"/>
      <c r="G28" s="83">
        <f>+Jan!AL23</f>
        <v>0</v>
      </c>
      <c r="H28" s="83">
        <f>+Feb!AJ23</f>
        <v>0</v>
      </c>
      <c r="I28" s="83">
        <f>+Mar!AL23</f>
        <v>0</v>
      </c>
      <c r="J28" s="83">
        <f>+Apr!AK23</f>
        <v>0</v>
      </c>
      <c r="K28" s="83">
        <f>+Mei!AL23</f>
        <v>0</v>
      </c>
      <c r="L28" s="83">
        <f>+Jun!AK23</f>
        <v>0</v>
      </c>
      <c r="M28" s="83">
        <f>+Jul!AL23</f>
        <v>0</v>
      </c>
      <c r="N28" s="83">
        <f>+Aug!AL23</f>
        <v>0</v>
      </c>
      <c r="O28" s="83">
        <f>+Sept!AK23</f>
        <v>0</v>
      </c>
      <c r="P28" s="83">
        <f>+Okt!AL23</f>
        <v>0</v>
      </c>
      <c r="Q28" s="83">
        <f>+Nov!AK23</f>
        <v>0</v>
      </c>
      <c r="R28" s="83">
        <f>+Dec!AL23</f>
        <v>0</v>
      </c>
      <c r="S28" s="84">
        <f>SUM(G28:R28)</f>
        <v>0</v>
      </c>
      <c r="U28" s="8"/>
      <c r="V28" s="8"/>
      <c r="W28" s="8"/>
    </row>
    <row r="29" spans="1:53" ht="33" customHeight="1" x14ac:dyDescent="0.3">
      <c r="B29" s="119">
        <v>3</v>
      </c>
      <c r="C29" s="60" t="str">
        <f>IF(C15="","",C15)</f>
        <v/>
      </c>
      <c r="D29" s="47"/>
      <c r="E29" s="86" t="str">
        <f>IF(E15="","",E15)</f>
        <v/>
      </c>
      <c r="F29" s="107"/>
      <c r="G29" s="83">
        <f>+Jan!AL24</f>
        <v>0</v>
      </c>
      <c r="H29" s="83">
        <f>+Feb!AJ24</f>
        <v>0</v>
      </c>
      <c r="I29" s="83">
        <f>+Mar!AL24</f>
        <v>0</v>
      </c>
      <c r="J29" s="83">
        <f>+Apr!AK24</f>
        <v>0</v>
      </c>
      <c r="K29" s="83">
        <f>+Mei!AL24</f>
        <v>0</v>
      </c>
      <c r="L29" s="83">
        <f>+Jun!AK24</f>
        <v>0</v>
      </c>
      <c r="M29" s="83">
        <f>+Jul!AL24</f>
        <v>0</v>
      </c>
      <c r="N29" s="83">
        <f>+Aug!AL24</f>
        <v>0</v>
      </c>
      <c r="O29" s="83">
        <f>+Sept!AK24</f>
        <v>0</v>
      </c>
      <c r="P29" s="83">
        <f>+Okt!AL24</f>
        <v>0</v>
      </c>
      <c r="Q29" s="83">
        <f>+Nov!AK24</f>
        <v>0</v>
      </c>
      <c r="R29" s="83">
        <f>+Dec!AL24</f>
        <v>0</v>
      </c>
      <c r="S29" s="84">
        <f>SUM(G29:R29)</f>
        <v>0</v>
      </c>
      <c r="U29" s="8"/>
      <c r="V29" s="8"/>
      <c r="W29" s="8"/>
    </row>
    <row r="30" spans="1:53" ht="33" customHeight="1" x14ac:dyDescent="0.3">
      <c r="B30" s="119">
        <v>4</v>
      </c>
      <c r="C30" s="60" t="str">
        <f>IF(C16="","",C16)</f>
        <v/>
      </c>
      <c r="D30" s="47"/>
      <c r="E30" s="86" t="str">
        <f>IF(E16="","",E16)</f>
        <v/>
      </c>
      <c r="F30" s="107"/>
      <c r="G30" s="83">
        <f>+Jan!AL25</f>
        <v>0</v>
      </c>
      <c r="H30" s="83">
        <f>+Feb!AJ25</f>
        <v>0</v>
      </c>
      <c r="I30" s="83">
        <f>+Mar!AL25</f>
        <v>0</v>
      </c>
      <c r="J30" s="83">
        <f>+Apr!AK25</f>
        <v>0</v>
      </c>
      <c r="K30" s="83">
        <f>+Mei!AL25</f>
        <v>0</v>
      </c>
      <c r="L30" s="83">
        <f>+Jun!AK25</f>
        <v>0</v>
      </c>
      <c r="M30" s="83">
        <f>+Jul!AL25</f>
        <v>0</v>
      </c>
      <c r="N30" s="83">
        <f>+Aug!AL25</f>
        <v>0</v>
      </c>
      <c r="O30" s="83">
        <f>+Sept!AK25</f>
        <v>0</v>
      </c>
      <c r="P30" s="83">
        <f>+Okt!AL25</f>
        <v>0</v>
      </c>
      <c r="Q30" s="83">
        <f>+Nov!AK25</f>
        <v>0</v>
      </c>
      <c r="R30" s="83">
        <f>+Dec!AL25</f>
        <v>0</v>
      </c>
      <c r="S30" s="84">
        <f>SUM(G30:R30)</f>
        <v>0</v>
      </c>
      <c r="U30" s="8"/>
      <c r="V30" s="8"/>
      <c r="W30" s="8"/>
    </row>
    <row r="31" spans="1:53" ht="33" customHeight="1" x14ac:dyDescent="0.3">
      <c r="B31" s="119">
        <v>5</v>
      </c>
      <c r="C31" s="60" t="str">
        <f>IF(C17="","",C17)</f>
        <v/>
      </c>
      <c r="D31" s="47"/>
      <c r="E31" s="86" t="str">
        <f>IF(E17="","",E17)</f>
        <v/>
      </c>
      <c r="F31" s="107"/>
      <c r="G31" s="83">
        <f>+Jan!AL26</f>
        <v>0</v>
      </c>
      <c r="H31" s="83">
        <f>+Feb!AJ26</f>
        <v>0</v>
      </c>
      <c r="I31" s="83">
        <f>+Mar!AL26</f>
        <v>0</v>
      </c>
      <c r="J31" s="83">
        <f>+Apr!AK26</f>
        <v>0</v>
      </c>
      <c r="K31" s="83">
        <f>+Mei!AL26</f>
        <v>0</v>
      </c>
      <c r="L31" s="83">
        <f>+Jun!AK26</f>
        <v>0</v>
      </c>
      <c r="M31" s="83">
        <f>+Jul!AL26</f>
        <v>0</v>
      </c>
      <c r="N31" s="83">
        <f>+Aug!AL26</f>
        <v>0</v>
      </c>
      <c r="O31" s="83">
        <f>+Sept!AK26</f>
        <v>0</v>
      </c>
      <c r="P31" s="83">
        <f>+Okt!AL26</f>
        <v>0</v>
      </c>
      <c r="Q31" s="83">
        <f>+Nov!AK26</f>
        <v>0</v>
      </c>
      <c r="R31" s="83">
        <f>+Dec!AL26</f>
        <v>0</v>
      </c>
      <c r="S31" s="84">
        <f>SUM(G31:R31)</f>
        <v>0</v>
      </c>
      <c r="U31" s="8"/>
      <c r="V31" s="8"/>
      <c r="W31" s="8"/>
    </row>
    <row r="32" spans="1:53" ht="18.75" customHeight="1" x14ac:dyDescent="0.3">
      <c r="B32" s="21"/>
      <c r="C32" s="108"/>
      <c r="D32" s="47"/>
      <c r="E32" s="47"/>
      <c r="F32" s="109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1"/>
      <c r="U32" s="8"/>
      <c r="V32" s="8"/>
      <c r="W32" s="8"/>
    </row>
    <row r="33" spans="1:53" s="22" customFormat="1" ht="18" x14ac:dyDescent="0.35">
      <c r="A33" s="66"/>
      <c r="B33" s="23"/>
      <c r="C33" s="63" t="str">
        <f>VLOOKUP(29,TA,TI,FALSE)</f>
        <v>Summe Interreg VI-A Projekte:</v>
      </c>
      <c r="D33" s="61"/>
      <c r="E33" s="61"/>
      <c r="F33" s="112"/>
      <c r="G33" s="113">
        <f t="shared" ref="G33:R33" si="3">SUM(G27:G31)</f>
        <v>0</v>
      </c>
      <c r="H33" s="114">
        <f t="shared" si="3"/>
        <v>0</v>
      </c>
      <c r="I33" s="114">
        <f t="shared" si="3"/>
        <v>0</v>
      </c>
      <c r="J33" s="114">
        <f t="shared" si="3"/>
        <v>0</v>
      </c>
      <c r="K33" s="114">
        <f t="shared" si="3"/>
        <v>0</v>
      </c>
      <c r="L33" s="114">
        <f t="shared" si="3"/>
        <v>0</v>
      </c>
      <c r="M33" s="114">
        <f t="shared" si="3"/>
        <v>0</v>
      </c>
      <c r="N33" s="114">
        <f t="shared" si="3"/>
        <v>0</v>
      </c>
      <c r="O33" s="114">
        <f t="shared" si="3"/>
        <v>0</v>
      </c>
      <c r="P33" s="114">
        <f t="shared" si="3"/>
        <v>0</v>
      </c>
      <c r="Q33" s="114">
        <f t="shared" si="3"/>
        <v>0</v>
      </c>
      <c r="R33" s="114">
        <f t="shared" si="3"/>
        <v>0</v>
      </c>
      <c r="S33" s="114">
        <f>SUM(S27:S31)</f>
        <v>0</v>
      </c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</row>
    <row r="34" spans="1:53" ht="17.5" x14ac:dyDescent="0.3">
      <c r="B34" s="20"/>
      <c r="C34" s="47"/>
      <c r="D34" s="47"/>
      <c r="E34" s="47"/>
      <c r="F34" s="109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6"/>
      <c r="U34" s="8"/>
      <c r="V34" s="8"/>
      <c r="W34" s="8"/>
    </row>
    <row r="35" spans="1:53" ht="17.5" x14ac:dyDescent="0.3">
      <c r="B35" s="20"/>
      <c r="C35" s="61" t="str">
        <f>VLOOKUP(42,TA,TI,FALSE)</f>
        <v>Sonstige Interreg-Projekte</v>
      </c>
      <c r="D35" s="47"/>
      <c r="E35" s="47"/>
      <c r="F35" s="109"/>
      <c r="G35" s="117">
        <f>+Jan!AL29</f>
        <v>0</v>
      </c>
      <c r="H35" s="84">
        <f>+Feb!AJ29</f>
        <v>0</v>
      </c>
      <c r="I35" s="84">
        <f>+Mar!AL29</f>
        <v>0</v>
      </c>
      <c r="J35" s="84">
        <f>+Apr!AK29</f>
        <v>0</v>
      </c>
      <c r="K35" s="84">
        <f>+Mei!AL29</f>
        <v>0</v>
      </c>
      <c r="L35" s="84">
        <f>+Jun!AK29</f>
        <v>0</v>
      </c>
      <c r="M35" s="84">
        <f>+Jul!AL29</f>
        <v>0</v>
      </c>
      <c r="N35" s="84">
        <f>+Aug!AL29</f>
        <v>0</v>
      </c>
      <c r="O35" s="84">
        <f>+Sept!AK29</f>
        <v>0</v>
      </c>
      <c r="P35" s="84">
        <f>+Okt!AL29</f>
        <v>0</v>
      </c>
      <c r="Q35" s="84">
        <f>+Nov!AK29</f>
        <v>0</v>
      </c>
      <c r="R35" s="84">
        <f>+Dec!AL29</f>
        <v>0</v>
      </c>
      <c r="S35" s="84">
        <f>SUM(G35:R35)</f>
        <v>0</v>
      </c>
      <c r="U35" s="8"/>
      <c r="V35" s="8"/>
      <c r="W35" s="8"/>
    </row>
    <row r="36" spans="1:53" ht="17.5" x14ac:dyDescent="0.3">
      <c r="B36" s="20"/>
      <c r="C36" s="47"/>
      <c r="D36" s="47"/>
      <c r="E36" s="47"/>
      <c r="F36" s="109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6"/>
      <c r="U36" s="8"/>
      <c r="V36" s="8"/>
      <c r="W36" s="8"/>
    </row>
    <row r="37" spans="1:53" ht="17.5" x14ac:dyDescent="0.3">
      <c r="B37" s="20"/>
      <c r="C37" s="61" t="str">
        <f>VLOOKUP(30,TA,TI,FALSE)</f>
        <v>Sonstige, geförderte Projekte</v>
      </c>
      <c r="D37" s="61"/>
      <c r="E37" s="61"/>
      <c r="F37" s="112"/>
      <c r="G37" s="117">
        <f>+Jan!AL31</f>
        <v>0</v>
      </c>
      <c r="H37" s="84">
        <f>+Feb!AJ31</f>
        <v>0</v>
      </c>
      <c r="I37" s="84">
        <f>+Mar!AL31</f>
        <v>0</v>
      </c>
      <c r="J37" s="84">
        <f>+Apr!AK31</f>
        <v>0</v>
      </c>
      <c r="K37" s="84">
        <f>+Mei!AL31</f>
        <v>0</v>
      </c>
      <c r="L37" s="84">
        <f>+Jun!AK31</f>
        <v>0</v>
      </c>
      <c r="M37" s="84">
        <f>+Jul!AL31</f>
        <v>0</v>
      </c>
      <c r="N37" s="84">
        <f>+Aug!AL31</f>
        <v>0</v>
      </c>
      <c r="O37" s="84">
        <f>+Sept!AK31</f>
        <v>0</v>
      </c>
      <c r="P37" s="84">
        <f>+Okt!AL31</f>
        <v>0</v>
      </c>
      <c r="Q37" s="84">
        <f>+Nov!AK31</f>
        <v>0</v>
      </c>
      <c r="R37" s="84">
        <f>+Dec!AL31</f>
        <v>0</v>
      </c>
      <c r="S37" s="84">
        <f>SUM(G37:R37)</f>
        <v>0</v>
      </c>
      <c r="U37" s="8"/>
      <c r="V37" s="8"/>
      <c r="W37" s="8"/>
    </row>
    <row r="38" spans="1:53" ht="17.5" x14ac:dyDescent="0.3">
      <c r="B38" s="20"/>
      <c r="C38" s="47"/>
      <c r="D38" s="47"/>
      <c r="E38" s="47"/>
      <c r="F38" s="109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6"/>
      <c r="U38" s="8"/>
      <c r="V38" s="8"/>
      <c r="W38" s="8"/>
    </row>
    <row r="39" spans="1:53" ht="17.5" x14ac:dyDescent="0.3">
      <c r="B39" s="20"/>
      <c r="C39" s="61" t="str">
        <f>VLOOKUP(31,TA,TI,FALSE)</f>
        <v>Sonstige Tätigkeiten</v>
      </c>
      <c r="D39" s="61"/>
      <c r="E39" s="61"/>
      <c r="F39" s="112"/>
      <c r="G39" s="117">
        <f>+Jan!AL33</f>
        <v>0</v>
      </c>
      <c r="H39" s="84">
        <f>+Feb!AJ33</f>
        <v>0</v>
      </c>
      <c r="I39" s="84">
        <f>+Mar!AL33</f>
        <v>0</v>
      </c>
      <c r="J39" s="84">
        <f>+Apr!AK33</f>
        <v>0</v>
      </c>
      <c r="K39" s="84">
        <f>+Mei!AL33</f>
        <v>0</v>
      </c>
      <c r="L39" s="84">
        <f>+Jun!AK33</f>
        <v>0</v>
      </c>
      <c r="M39" s="84">
        <f>+Jul!AL33</f>
        <v>0</v>
      </c>
      <c r="N39" s="84">
        <f>+Aug!AL33</f>
        <v>0</v>
      </c>
      <c r="O39" s="84">
        <f>+Sept!AK33</f>
        <v>0</v>
      </c>
      <c r="P39" s="84">
        <f>+Okt!AL33</f>
        <v>0</v>
      </c>
      <c r="Q39" s="84">
        <f>+Nov!AK33</f>
        <v>0</v>
      </c>
      <c r="R39" s="84">
        <f>+Dec!AL33</f>
        <v>0</v>
      </c>
      <c r="S39" s="84">
        <f>SUM(G39:R39)</f>
        <v>0</v>
      </c>
      <c r="U39" s="8"/>
      <c r="V39" s="8"/>
      <c r="W39" s="8"/>
    </row>
    <row r="40" spans="1:53" ht="17.5" x14ac:dyDescent="0.3">
      <c r="B40" s="20"/>
      <c r="C40" s="47"/>
      <c r="D40" s="47"/>
      <c r="E40" s="47"/>
      <c r="F40" s="109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6"/>
      <c r="U40" s="8"/>
      <c r="V40" s="8"/>
      <c r="W40" s="8"/>
    </row>
    <row r="41" spans="1:53" ht="18" x14ac:dyDescent="0.3">
      <c r="B41" s="25"/>
      <c r="C41" s="102" t="str">
        <f>VLOOKUP(8,TA,TI,FALSE)</f>
        <v>Stunden insgesamt</v>
      </c>
      <c r="D41" s="103"/>
      <c r="E41" s="103"/>
      <c r="F41" s="118"/>
      <c r="G41" s="113">
        <f t="shared" ref="G41:R41" si="4">SUM(G33:G39)</f>
        <v>0</v>
      </c>
      <c r="H41" s="114">
        <f t="shared" si="4"/>
        <v>0</v>
      </c>
      <c r="I41" s="114">
        <f t="shared" si="4"/>
        <v>0</v>
      </c>
      <c r="J41" s="114">
        <f t="shared" si="4"/>
        <v>0</v>
      </c>
      <c r="K41" s="114">
        <f t="shared" si="4"/>
        <v>0</v>
      </c>
      <c r="L41" s="114">
        <f t="shared" si="4"/>
        <v>0</v>
      </c>
      <c r="M41" s="114">
        <f t="shared" si="4"/>
        <v>0</v>
      </c>
      <c r="N41" s="114">
        <f t="shared" si="4"/>
        <v>0</v>
      </c>
      <c r="O41" s="114">
        <f t="shared" si="4"/>
        <v>0</v>
      </c>
      <c r="P41" s="114">
        <f t="shared" si="4"/>
        <v>0</v>
      </c>
      <c r="Q41" s="114">
        <f t="shared" si="4"/>
        <v>0</v>
      </c>
      <c r="R41" s="114">
        <f t="shared" si="4"/>
        <v>0</v>
      </c>
      <c r="S41" s="114">
        <f>SUM(G41:R41)</f>
        <v>0</v>
      </c>
      <c r="U41" s="8"/>
      <c r="V41" s="8"/>
      <c r="W41" s="8"/>
    </row>
    <row r="42" spans="1:53" x14ac:dyDescent="0.3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U42" s="8"/>
      <c r="V42" s="8"/>
      <c r="W42" s="8"/>
    </row>
    <row r="43" spans="1:53" x14ac:dyDescent="0.3"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U43" s="8"/>
      <c r="V43" s="8"/>
      <c r="W43" s="8"/>
    </row>
    <row r="44" spans="1:53" x14ac:dyDescent="0.3">
      <c r="B44" s="193" t="str">
        <f>VLOOKUP(41,TA,TI,FALSE)</f>
        <v>Diese Übersicht immer beifügen!</v>
      </c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U44" s="8"/>
      <c r="V44" s="8"/>
      <c r="W44" s="8"/>
    </row>
    <row r="45" spans="1:53" x14ac:dyDescent="0.3"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U45" s="8"/>
      <c r="V45" s="8"/>
      <c r="W45" s="8"/>
    </row>
    <row r="46" spans="1:53" x14ac:dyDescent="0.3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U46" s="8"/>
      <c r="V46" s="8"/>
      <c r="W46" s="8"/>
    </row>
    <row r="47" spans="1:53" ht="15.5" x14ac:dyDescent="0.35">
      <c r="B47" s="191" t="str">
        <f>VLOOKUP(53,TA,TI,FALSE)</f>
        <v>Jede Änderung an dieser Datei macht die Stundenzettel ungültig und kann zu ihrer Ablehnung führen.</v>
      </c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U47" s="8"/>
      <c r="V47" s="8"/>
      <c r="W47" s="8"/>
    </row>
    <row r="48" spans="1:53" x14ac:dyDescent="0.3"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U48" s="8"/>
      <c r="V48" s="8"/>
      <c r="W48" s="8"/>
    </row>
    <row r="49" spans="3:23" x14ac:dyDescent="0.3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U49" s="8"/>
      <c r="V49" s="8"/>
      <c r="W49" s="8"/>
    </row>
    <row r="50" spans="3:23" x14ac:dyDescent="0.3"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U50" s="8"/>
      <c r="V50" s="8"/>
      <c r="W50" s="8"/>
    </row>
    <row r="51" spans="3:23" x14ac:dyDescent="0.3"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U51" s="8"/>
      <c r="V51" s="8"/>
      <c r="W51" s="8"/>
    </row>
    <row r="52" spans="3:23" x14ac:dyDescent="0.3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U52" s="8"/>
      <c r="V52" s="8"/>
      <c r="W52" s="8"/>
    </row>
    <row r="53" spans="3:23" x14ac:dyDescent="0.3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U53" s="8"/>
      <c r="V53" s="8"/>
      <c r="W53" s="8"/>
    </row>
    <row r="54" spans="3:23" x14ac:dyDescent="0.3"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U54" s="8"/>
      <c r="V54" s="8"/>
      <c r="W54" s="8"/>
    </row>
    <row r="55" spans="3:23" x14ac:dyDescent="0.3"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U55" s="8"/>
      <c r="V55" s="8"/>
      <c r="W55" s="8"/>
    </row>
    <row r="56" spans="3:23" x14ac:dyDescent="0.3"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U56" s="8"/>
      <c r="V56" s="8"/>
      <c r="W56" s="8"/>
    </row>
    <row r="57" spans="3:23" x14ac:dyDescent="0.3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U57" s="8"/>
      <c r="V57" s="8"/>
      <c r="W57" s="8"/>
    </row>
    <row r="58" spans="3:23" x14ac:dyDescent="0.3"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U58" s="8"/>
      <c r="V58" s="8"/>
      <c r="W58" s="8"/>
    </row>
    <row r="59" spans="3:23" x14ac:dyDescent="0.3"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U59" s="8"/>
      <c r="V59" s="8"/>
      <c r="W59" s="8"/>
    </row>
    <row r="60" spans="3:23" x14ac:dyDescent="0.3"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U60" s="8"/>
      <c r="V60" s="8"/>
      <c r="W60" s="8"/>
    </row>
    <row r="61" spans="3:23" x14ac:dyDescent="0.3"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U61" s="8"/>
      <c r="V61" s="8"/>
      <c r="W61" s="8"/>
    </row>
    <row r="62" spans="3:23" x14ac:dyDescent="0.3"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U62" s="8"/>
      <c r="V62" s="8"/>
      <c r="W62" s="8"/>
    </row>
    <row r="63" spans="3:23" x14ac:dyDescent="0.3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U63" s="8"/>
      <c r="V63" s="8"/>
      <c r="W63" s="8"/>
    </row>
    <row r="64" spans="3:23" x14ac:dyDescent="0.3"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U64" s="8"/>
      <c r="V64" s="8"/>
      <c r="W64" s="8"/>
    </row>
    <row r="65" spans="3:23" x14ac:dyDescent="0.3"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U65" s="8"/>
      <c r="V65" s="8"/>
      <c r="W65" s="8"/>
    </row>
    <row r="66" spans="3:23" x14ac:dyDescent="0.3"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U66" s="8"/>
      <c r="V66" s="8"/>
      <c r="W66" s="8"/>
    </row>
    <row r="67" spans="3:23" x14ac:dyDescent="0.3"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U67" s="8"/>
      <c r="V67" s="8"/>
      <c r="W67" s="8"/>
    </row>
    <row r="68" spans="3:23" x14ac:dyDescent="0.3"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U68" s="8"/>
      <c r="V68" s="8"/>
      <c r="W68" s="8"/>
    </row>
    <row r="69" spans="3:23" x14ac:dyDescent="0.3"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U69" s="8"/>
      <c r="V69" s="8"/>
      <c r="W69" s="8"/>
    </row>
    <row r="70" spans="3:23" x14ac:dyDescent="0.3"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U70" s="8"/>
      <c r="V70" s="8"/>
      <c r="W70" s="8"/>
    </row>
    <row r="71" spans="3:23" x14ac:dyDescent="0.3"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U71" s="8"/>
      <c r="V71" s="8"/>
      <c r="W71" s="8"/>
    </row>
    <row r="72" spans="3:23" x14ac:dyDescent="0.3"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U72" s="8"/>
      <c r="V72" s="8"/>
      <c r="W72" s="8"/>
    </row>
    <row r="73" spans="3:23" x14ac:dyDescent="0.3"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U73" s="8"/>
      <c r="V73" s="8"/>
      <c r="W73" s="8"/>
    </row>
    <row r="74" spans="3:23" x14ac:dyDescent="0.3"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U74" s="8"/>
      <c r="V74" s="8"/>
      <c r="W74" s="8"/>
    </row>
    <row r="75" spans="3:23" x14ac:dyDescent="0.3"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U75" s="8"/>
      <c r="V75" s="8"/>
      <c r="W75" s="8"/>
    </row>
    <row r="76" spans="3:23" x14ac:dyDescent="0.3"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U76" s="8"/>
      <c r="V76" s="8"/>
      <c r="W76" s="8"/>
    </row>
    <row r="77" spans="3:23" x14ac:dyDescent="0.3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U77" s="8"/>
      <c r="V77" s="8"/>
      <c r="W77" s="8"/>
    </row>
    <row r="78" spans="3:23" x14ac:dyDescent="0.3"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U78" s="8"/>
      <c r="V78" s="8"/>
      <c r="W78" s="8"/>
    </row>
    <row r="79" spans="3:23" x14ac:dyDescent="0.3"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U79" s="8"/>
      <c r="V79" s="8"/>
      <c r="W79" s="8"/>
    </row>
    <row r="80" spans="3:23" x14ac:dyDescent="0.3"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U80" s="8"/>
      <c r="V80" s="8"/>
      <c r="W80" s="8"/>
    </row>
    <row r="81" spans="3:23" x14ac:dyDescent="0.3"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U81" s="8"/>
      <c r="V81" s="8"/>
      <c r="W81" s="8"/>
    </row>
    <row r="82" spans="3:23" x14ac:dyDescent="0.3"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U82" s="8"/>
      <c r="V82" s="8"/>
      <c r="W82" s="8"/>
    </row>
    <row r="83" spans="3:23" x14ac:dyDescent="0.3"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U83" s="8"/>
      <c r="V83" s="8"/>
      <c r="W83" s="8"/>
    </row>
    <row r="84" spans="3:23" x14ac:dyDescent="0.3"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U84" s="8"/>
      <c r="V84" s="8"/>
      <c r="W84" s="8"/>
    </row>
    <row r="85" spans="3:23" x14ac:dyDescent="0.3"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U85" s="8"/>
      <c r="V85" s="8"/>
      <c r="W85" s="8"/>
    </row>
    <row r="86" spans="3:23" x14ac:dyDescent="0.3"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U86" s="8"/>
      <c r="V86" s="8"/>
      <c r="W86" s="8"/>
    </row>
    <row r="87" spans="3:23" x14ac:dyDescent="0.3"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U87" s="8"/>
      <c r="V87" s="8"/>
      <c r="W87" s="8"/>
    </row>
    <row r="88" spans="3:23" x14ac:dyDescent="0.3"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U88" s="8"/>
      <c r="V88" s="8"/>
      <c r="W88" s="8"/>
    </row>
    <row r="89" spans="3:23" x14ac:dyDescent="0.3"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U89" s="8"/>
      <c r="V89" s="8"/>
      <c r="W89" s="8"/>
    </row>
    <row r="90" spans="3:23" x14ac:dyDescent="0.3"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U90" s="8"/>
      <c r="V90" s="8"/>
      <c r="W90" s="8"/>
    </row>
    <row r="91" spans="3:23" x14ac:dyDescent="0.3"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U91" s="8"/>
      <c r="V91" s="8"/>
      <c r="W91" s="8"/>
    </row>
    <row r="92" spans="3:23" x14ac:dyDescent="0.3"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U92" s="8"/>
      <c r="V92" s="8"/>
      <c r="W92" s="8"/>
    </row>
    <row r="93" spans="3:23" x14ac:dyDescent="0.3"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U93" s="8"/>
      <c r="V93" s="8"/>
      <c r="W93" s="8"/>
    </row>
    <row r="94" spans="3:23" x14ac:dyDescent="0.3"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U94" s="8"/>
      <c r="V94" s="8"/>
      <c r="W94" s="8"/>
    </row>
    <row r="95" spans="3:23" x14ac:dyDescent="0.3"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U95" s="8"/>
      <c r="V95" s="8"/>
      <c r="W95" s="8"/>
    </row>
    <row r="96" spans="3:23" x14ac:dyDescent="0.3"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U96" s="8"/>
      <c r="V96" s="8"/>
      <c r="W96" s="8"/>
    </row>
    <row r="97" spans="3:23" x14ac:dyDescent="0.3"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U97" s="8"/>
      <c r="V97" s="8"/>
      <c r="W97" s="8"/>
    </row>
    <row r="98" spans="3:23" x14ac:dyDescent="0.3"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U98" s="8"/>
      <c r="V98" s="8"/>
      <c r="W98" s="8"/>
    </row>
    <row r="99" spans="3:23" x14ac:dyDescent="0.3"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U99" s="8"/>
      <c r="V99" s="8"/>
      <c r="W99" s="8"/>
    </row>
    <row r="100" spans="3:23" x14ac:dyDescent="0.3"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U100" s="8"/>
      <c r="V100" s="8"/>
      <c r="W100" s="8"/>
    </row>
    <row r="101" spans="3:23" x14ac:dyDescent="0.3"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U101" s="8"/>
      <c r="V101" s="8"/>
      <c r="W101" s="8"/>
    </row>
    <row r="102" spans="3:23" x14ac:dyDescent="0.3"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U102" s="8"/>
      <c r="V102" s="8"/>
      <c r="W102" s="8"/>
    </row>
    <row r="103" spans="3:23" x14ac:dyDescent="0.3"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U103" s="8"/>
      <c r="V103" s="8"/>
      <c r="W103" s="8"/>
    </row>
    <row r="104" spans="3:23" x14ac:dyDescent="0.3"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U104" s="8"/>
      <c r="V104" s="8"/>
      <c r="W104" s="8"/>
    </row>
    <row r="105" spans="3:23" x14ac:dyDescent="0.3"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U105" s="8"/>
      <c r="V105" s="8"/>
      <c r="W105" s="8"/>
    </row>
    <row r="106" spans="3:23" x14ac:dyDescent="0.3">
      <c r="U106" s="8"/>
      <c r="V106" s="8"/>
      <c r="W106" s="8"/>
    </row>
  </sheetData>
  <sheetProtection algorithmName="SHA-512" hashValue="Gm4ac4tLV7KjeZ2Y+cUvzzMRSzQkJwpEL7yerWAoDLV8322FXK/0hlrQWQnl+Dx85JdM/5QF2N+c74Nm5ubkVw==" saltValue="WGukHAffUrQ9Of0EVbOoSg==" spinCount="100000" sheet="1" selectLockedCells="1"/>
  <mergeCells count="24">
    <mergeCell ref="C24:E24"/>
    <mergeCell ref="G22:R22"/>
    <mergeCell ref="C25:E25"/>
    <mergeCell ref="G13:Q13"/>
    <mergeCell ref="G14:Q14"/>
    <mergeCell ref="G15:Q15"/>
    <mergeCell ref="G16:Q16"/>
    <mergeCell ref="G17:Q17"/>
    <mergeCell ref="B47:S47"/>
    <mergeCell ref="G12:P12"/>
    <mergeCell ref="B44:S45"/>
    <mergeCell ref="C9:E9"/>
    <mergeCell ref="V1:W1"/>
    <mergeCell ref="G7:S7"/>
    <mergeCell ref="G9:S9"/>
    <mergeCell ref="G5:H5"/>
    <mergeCell ref="V2:W2"/>
    <mergeCell ref="V4:W4"/>
    <mergeCell ref="G19:P20"/>
    <mergeCell ref="C19:E20"/>
    <mergeCell ref="Q20:R20"/>
    <mergeCell ref="C26:E26"/>
    <mergeCell ref="C22:E23"/>
    <mergeCell ref="C1:P1"/>
  </mergeCells>
  <dataValidations count="2">
    <dataValidation type="list" errorStyle="warning" allowBlank="1" showInputMessage="1" showErrorMessage="1" error="1 - 5" prompt="Getal tussen 1 - 5 kiezen /_x000a__x000a_Zahl zwischen 1 - 5 auswählen" sqref="S13:S17" xr:uid="{D2DBCFE4-433C-436B-BF19-36404E61DC33}">
      <formula1>"1,2,3,4,5"</formula1>
    </dataValidation>
    <dataValidation errorStyle="warning" allowBlank="1" showInputMessage="1" showErrorMessage="1" error="1 - 5" prompt="Getal tussen 1 - 5 kiezen /_x000a__x000a_Zahl zwischen 1 - 5 auswählen" sqref="S12" xr:uid="{60E378B7-F4C8-4DCD-AE7D-FB9088AB2396}"/>
  </dataValidations>
  <printOptions verticalCentered="1"/>
  <pageMargins left="0.35433070866141736" right="0.39370078740157483" top="0.31496062992125984" bottom="0.35433070866141736" header="0.19685039370078741" footer="0.19685039370078741"/>
  <pageSetup paperSize="9" scale="56" orientation="landscape" r:id="rId1"/>
  <ignoredErrors>
    <ignoredError sqref="H24 I24:K24 L24:R2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="Nederland / Deutsch" prompt="Taal kiezen (Nederlands) /_x000a__x000a_Sprache auswählen (Deutsch)" xr:uid="{BA1E064D-751F-43C7-B841-54B7B56BE2F3}">
          <x14:formula1>
            <xm:f>Sheet2!$J$3:$J$4</xm:f>
          </x14:formula1>
          <xm:sqref>V1:W1</xm:sqref>
        </x14:dataValidation>
        <x14:dataValidation type="list" errorStyle="information" allowBlank="1" showInputMessage="1" showErrorMessage="1" prompt="Jaar uitkiezen /_x000a__x000a_Jahr auswählen" xr:uid="{A3D5D763-2382-4333-9E12-1F727BC310EC}">
          <x14:formula1>
            <xm:f>Sheet2!$J$5:$J$12</xm:f>
          </x14:formula1>
          <xm:sqref>G5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88797-50B5-4555-83E5-5D83B11C84DB}">
  <sheetPr>
    <tabColor theme="4" tint="0.79998168889431442"/>
    <pageSetUpPr fitToPage="1"/>
  </sheetPr>
  <dimension ref="B1:AL51"/>
  <sheetViews>
    <sheetView zoomScale="80" zoomScaleNormal="80" workbookViewId="0">
      <selection activeCell="I26" sqref="I26"/>
    </sheetView>
  </sheetViews>
  <sheetFormatPr baseColWidth="10" defaultColWidth="9.08984375" defaultRowHeight="14" x14ac:dyDescent="0.3"/>
  <cols>
    <col min="1" max="1" width="4.453125" style="8" bestFit="1" customWidth="1"/>
    <col min="2" max="2" width="3" style="8" customWidth="1"/>
    <col min="3" max="3" width="8" style="8" customWidth="1"/>
    <col min="4" max="4" width="3.08984375" style="8" customWidth="1"/>
    <col min="5" max="5" width="41.6328125" style="8" customWidth="1"/>
    <col min="6" max="6" width="2.08984375" style="8" customWidth="1"/>
    <col min="7" max="36" width="7.54296875" style="8" customWidth="1"/>
    <col min="37" max="37" width="10" style="8" bestFit="1" customWidth="1"/>
    <col min="38" max="16384" width="9.08984375" style="8"/>
  </cols>
  <sheetData>
    <row r="1" spans="2:38" ht="30" customHeight="1" x14ac:dyDescent="0.3">
      <c r="G1" s="226" t="str">
        <f>VLOOKUP(22,TA,TI,FALSE)</f>
        <v>Monatsübersicht geleistete Stunden</v>
      </c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74"/>
    </row>
    <row r="2" spans="2:38" ht="14.5" x14ac:dyDescent="0.35">
      <c r="G2" s="227" t="str">
        <f>VLOOKUP(23,TA,TI,FALSE)</f>
        <v>Für ein Projekt im Rahmen des Interreg VI-A Programms Deutschland-Nederland</v>
      </c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1"/>
    </row>
    <row r="3" spans="2:38" x14ac:dyDescent="0.3">
      <c r="V3" s="199"/>
      <c r="W3" s="199"/>
    </row>
    <row r="4" spans="2:38" ht="23" x14ac:dyDescent="0.5">
      <c r="B4" s="26" t="str">
        <f>VLOOKUP(1,TA,TI,FALSE)</f>
        <v>Jahr</v>
      </c>
      <c r="G4" s="228">
        <f>+Overzicht!G5</f>
        <v>2024</v>
      </c>
      <c r="H4" s="228"/>
      <c r="J4" s="27" t="str">
        <f>VLOOKUP(5,TA,TI,FALSE)</f>
        <v>Monat</v>
      </c>
      <c r="L4" s="230" t="str">
        <f>VLOOKUP(17,TA,+Sheet2!L1+2,FALSE)</f>
        <v>September</v>
      </c>
      <c r="M4" s="230"/>
      <c r="N4" s="230"/>
      <c r="X4" s="194" t="s">
        <v>67</v>
      </c>
      <c r="Y4" s="194"/>
      <c r="Z4" s="214">
        <f>+Overzicht!O24</f>
        <v>1</v>
      </c>
      <c r="AA4" s="214"/>
    </row>
    <row r="5" spans="2:38" ht="18" x14ac:dyDescent="0.4">
      <c r="B5" s="26"/>
    </row>
    <row r="6" spans="2:38" ht="20" x14ac:dyDescent="0.4">
      <c r="B6" s="27" t="str">
        <f>VLOOKUP(2,TA,TI,FALSE)</f>
        <v>Vor- und Nachname Projektmitarbeiter(in)</v>
      </c>
      <c r="D6" s="28"/>
      <c r="E6" s="28"/>
      <c r="F6" s="28"/>
      <c r="G6" s="213">
        <f>+Overzicht!G7</f>
        <v>0</v>
      </c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</row>
    <row r="7" spans="2:38" ht="18" x14ac:dyDescent="0.4">
      <c r="B7" s="29"/>
      <c r="D7" s="30"/>
      <c r="E7" s="30"/>
      <c r="F7" s="30"/>
    </row>
    <row r="8" spans="2:38" ht="20" x14ac:dyDescent="0.4">
      <c r="B8" s="26" t="str">
        <f>VLOOKUP(3,TA,TI,FALSE)</f>
        <v>Projektpartner, für den gearbeitet wurde</v>
      </c>
      <c r="G8" s="213">
        <f>+Overzicht!G9</f>
        <v>0</v>
      </c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</row>
    <row r="9" spans="2:38" ht="18" x14ac:dyDescent="0.4">
      <c r="C9" s="26"/>
    </row>
    <row r="10" spans="2:38" ht="21.75" customHeight="1" x14ac:dyDescent="0.4">
      <c r="B10" s="216" t="str">
        <f>VLOOKUP(47,TA,TI,FALSE)</f>
        <v>Projektnummer und -Name (Interreg DE-NL)</v>
      </c>
      <c r="C10" s="216"/>
      <c r="D10" s="216"/>
      <c r="E10" s="216"/>
      <c r="G10" s="207" t="str">
        <f>VLOOKUP(48,TA,TI,FALSE)</f>
        <v>Genehmigte Leistungsgruppe (LG) &amp; Projektfunktion  - InterDB</v>
      </c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D10" s="15" t="s">
        <v>35</v>
      </c>
      <c r="AE10" s="46">
        <f>+Overzicht!S12</f>
        <v>0</v>
      </c>
    </row>
    <row r="11" spans="2:38" ht="21.75" customHeight="1" x14ac:dyDescent="0.4">
      <c r="B11" s="64"/>
      <c r="C11" s="64"/>
      <c r="D11" s="64"/>
      <c r="E11" s="64"/>
      <c r="G11" s="69"/>
      <c r="H11" s="69"/>
      <c r="I11" s="69"/>
      <c r="J11" s="69"/>
      <c r="K11" s="69"/>
      <c r="L11" s="69"/>
      <c r="M11" s="69"/>
      <c r="N11" s="69"/>
      <c r="O11" s="69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D11" s="15"/>
      <c r="AE11" s="46"/>
    </row>
    <row r="12" spans="2:38" ht="21.75" customHeight="1" x14ac:dyDescent="0.3">
      <c r="B12" s="225">
        <f>IF(+C22="","",+C22)</f>
        <v>32011</v>
      </c>
      <c r="C12" s="225"/>
      <c r="D12" s="64"/>
      <c r="E12" s="64" t="str">
        <f>IF(+E22="","",+E22)</f>
        <v>EDL (Subprojekt EDL-XX)</v>
      </c>
      <c r="G12" s="215" t="str">
        <f>IFERROR(CONCATENATE(IF(VLOOKUP(+B12,PRF,17,FALSE)="","",VLOOKUP(+B12,PRF,17,FALSE))," - ",IF(VLOOKUP(+B12,PRF,5,FALSE)="","",VLOOKUP(+B12,PRF,5,FALSE))),"")</f>
        <v>3 - Lehrer*in</v>
      </c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D12" s="229"/>
      <c r="AE12" s="229"/>
      <c r="AF12" s="229"/>
      <c r="AG12" s="229"/>
      <c r="AH12" s="229"/>
      <c r="AI12" s="229"/>
      <c r="AJ12" s="229"/>
    </row>
    <row r="13" spans="2:38" ht="21.75" customHeight="1" x14ac:dyDescent="0.3">
      <c r="B13" s="225" t="str">
        <f t="shared" ref="B13:B16" si="0">IF(+C23="","",+C23)</f>
        <v/>
      </c>
      <c r="C13" s="225"/>
      <c r="D13" s="64"/>
      <c r="E13" s="64" t="str">
        <f t="shared" ref="E13:E16" si="1">IF(+E23="","",+E23)</f>
        <v/>
      </c>
      <c r="G13" s="215" t="str">
        <f>IFERROR(CONCATENATE(IF(VLOOKUP(+B13,PRF,17,FALSE)="","",VLOOKUP(+B13,PRF,17,FALSE))," - ",IF(VLOOKUP(+B13,PRF,5,FALSE)="","",VLOOKUP(+B13,PRF,5,FALSE))),"")</f>
        <v/>
      </c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D13" s="229"/>
      <c r="AE13" s="229"/>
      <c r="AF13" s="229"/>
      <c r="AG13" s="229"/>
      <c r="AH13" s="229"/>
      <c r="AI13" s="229"/>
      <c r="AJ13" s="229"/>
    </row>
    <row r="14" spans="2:38" ht="21.75" customHeight="1" x14ac:dyDescent="0.3">
      <c r="B14" s="225" t="str">
        <f t="shared" si="0"/>
        <v/>
      </c>
      <c r="C14" s="225"/>
      <c r="D14" s="64"/>
      <c r="E14" s="64" t="str">
        <f t="shared" si="1"/>
        <v/>
      </c>
      <c r="G14" s="215" t="str">
        <f>IFERROR(CONCATENATE(IF(VLOOKUP(+B14,PRF,17,FALSE)="","",VLOOKUP(+B14,PRF,17,FALSE))," - ",IF(VLOOKUP(+B14,PRF,5,FALSE)="","",VLOOKUP(+B14,PRF,5,FALSE))),"")</f>
        <v/>
      </c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</row>
    <row r="15" spans="2:38" ht="21.75" customHeight="1" x14ac:dyDescent="0.3">
      <c r="B15" s="225" t="str">
        <f t="shared" si="0"/>
        <v/>
      </c>
      <c r="C15" s="225"/>
      <c r="D15" s="64"/>
      <c r="E15" s="64" t="str">
        <f t="shared" si="1"/>
        <v/>
      </c>
      <c r="G15" s="215" t="str">
        <f>IFERROR(CONCATENATE(IF(VLOOKUP(+B15,PRF,17,FALSE)="","",VLOOKUP(+B15,PRF,17,FALSE))," - ",IF(VLOOKUP(+B15,PRF,5,FALSE)="","",VLOOKUP(+B15,PRF,5,FALSE))),"")</f>
        <v/>
      </c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</row>
    <row r="16" spans="2:38" ht="21.75" customHeight="1" x14ac:dyDescent="0.3">
      <c r="B16" s="225" t="str">
        <f t="shared" si="0"/>
        <v/>
      </c>
      <c r="C16" s="225"/>
      <c r="D16" s="64"/>
      <c r="E16" s="64" t="str">
        <f t="shared" si="1"/>
        <v/>
      </c>
      <c r="G16" s="215" t="str">
        <f>IFERROR(CONCATENATE(IF(VLOOKUP(+B16,PRF,17,FALSE)="","",VLOOKUP(+B16,PRF,17,FALSE))," - ",IF(VLOOKUP(+B16,PRF,5,FALSE)="","",VLOOKUP(+B16,PRF,5,FALSE))),"")</f>
        <v/>
      </c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</row>
    <row r="17" spans="2:37" s="15" customFormat="1" x14ac:dyDescent="0.3">
      <c r="G17" s="16">
        <f>+Aug!AK17+1</f>
        <v>45536</v>
      </c>
      <c r="H17" s="16">
        <f>+G17+1</f>
        <v>45537</v>
      </c>
      <c r="I17" s="16">
        <f t="shared" ref="I17:X18" si="2">+H17+1</f>
        <v>45538</v>
      </c>
      <c r="J17" s="16">
        <f t="shared" si="2"/>
        <v>45539</v>
      </c>
      <c r="K17" s="16">
        <f t="shared" si="2"/>
        <v>45540</v>
      </c>
      <c r="L17" s="16">
        <f t="shared" si="2"/>
        <v>45541</v>
      </c>
      <c r="M17" s="16">
        <f t="shared" si="2"/>
        <v>45542</v>
      </c>
      <c r="N17" s="16">
        <f t="shared" si="2"/>
        <v>45543</v>
      </c>
      <c r="O17" s="16">
        <f t="shared" si="2"/>
        <v>45544</v>
      </c>
      <c r="P17" s="16">
        <f t="shared" si="2"/>
        <v>45545</v>
      </c>
      <c r="Q17" s="16">
        <f t="shared" si="2"/>
        <v>45546</v>
      </c>
      <c r="R17" s="16">
        <f t="shared" si="2"/>
        <v>45547</v>
      </c>
      <c r="S17" s="16">
        <f t="shared" si="2"/>
        <v>45548</v>
      </c>
      <c r="T17" s="16">
        <f t="shared" si="2"/>
        <v>45549</v>
      </c>
      <c r="U17" s="16">
        <f t="shared" si="2"/>
        <v>45550</v>
      </c>
      <c r="V17" s="16">
        <f t="shared" si="2"/>
        <v>45551</v>
      </c>
      <c r="W17" s="16">
        <f t="shared" si="2"/>
        <v>45552</v>
      </c>
      <c r="X17" s="16">
        <f t="shared" si="2"/>
        <v>45553</v>
      </c>
      <c r="Y17" s="16">
        <f t="shared" ref="Y17:AJ18" si="3">+X17+1</f>
        <v>45554</v>
      </c>
      <c r="Z17" s="16">
        <f t="shared" si="3"/>
        <v>45555</v>
      </c>
      <c r="AA17" s="16">
        <f t="shared" si="3"/>
        <v>45556</v>
      </c>
      <c r="AB17" s="16">
        <f t="shared" si="3"/>
        <v>45557</v>
      </c>
      <c r="AC17" s="16">
        <f t="shared" si="3"/>
        <v>45558</v>
      </c>
      <c r="AD17" s="16">
        <f t="shared" si="3"/>
        <v>45559</v>
      </c>
      <c r="AE17" s="16">
        <f t="shared" si="3"/>
        <v>45560</v>
      </c>
      <c r="AF17" s="16">
        <f t="shared" si="3"/>
        <v>45561</v>
      </c>
      <c r="AG17" s="16">
        <f t="shared" si="3"/>
        <v>45562</v>
      </c>
      <c r="AH17" s="16">
        <f t="shared" si="3"/>
        <v>45563</v>
      </c>
      <c r="AI17" s="16">
        <f t="shared" si="3"/>
        <v>45564</v>
      </c>
      <c r="AJ17" s="16">
        <f t="shared" si="3"/>
        <v>45565</v>
      </c>
    </row>
    <row r="18" spans="2:37" ht="15.5" x14ac:dyDescent="0.35">
      <c r="B18" s="17"/>
      <c r="C18" s="18"/>
      <c r="D18" s="19"/>
      <c r="E18" s="32" t="str">
        <f>CONCATENATE(VLOOKUP(37,TA,TI,FALSE),": ")</f>
        <v xml:space="preserve">Tag: </v>
      </c>
      <c r="F18" s="32"/>
      <c r="G18" s="41">
        <v>1</v>
      </c>
      <c r="H18" s="42">
        <f>+G18+1</f>
        <v>2</v>
      </c>
      <c r="I18" s="42">
        <f t="shared" si="2"/>
        <v>3</v>
      </c>
      <c r="J18" s="42">
        <f t="shared" si="2"/>
        <v>4</v>
      </c>
      <c r="K18" s="42">
        <f t="shared" si="2"/>
        <v>5</v>
      </c>
      <c r="L18" s="42">
        <f t="shared" si="2"/>
        <v>6</v>
      </c>
      <c r="M18" s="42">
        <f t="shared" si="2"/>
        <v>7</v>
      </c>
      <c r="N18" s="42">
        <f t="shared" si="2"/>
        <v>8</v>
      </c>
      <c r="O18" s="42">
        <f t="shared" si="2"/>
        <v>9</v>
      </c>
      <c r="P18" s="42">
        <f t="shared" si="2"/>
        <v>10</v>
      </c>
      <c r="Q18" s="42">
        <f t="shared" si="2"/>
        <v>11</v>
      </c>
      <c r="R18" s="42">
        <f t="shared" si="2"/>
        <v>12</v>
      </c>
      <c r="S18" s="42">
        <f t="shared" si="2"/>
        <v>13</v>
      </c>
      <c r="T18" s="42">
        <f t="shared" si="2"/>
        <v>14</v>
      </c>
      <c r="U18" s="42">
        <f t="shared" si="2"/>
        <v>15</v>
      </c>
      <c r="V18" s="42">
        <f t="shared" si="2"/>
        <v>16</v>
      </c>
      <c r="W18" s="42">
        <f t="shared" si="2"/>
        <v>17</v>
      </c>
      <c r="X18" s="42">
        <f t="shared" si="2"/>
        <v>18</v>
      </c>
      <c r="Y18" s="42">
        <f t="shared" si="3"/>
        <v>19</v>
      </c>
      <c r="Z18" s="42">
        <f t="shared" si="3"/>
        <v>20</v>
      </c>
      <c r="AA18" s="42">
        <f t="shared" si="3"/>
        <v>21</v>
      </c>
      <c r="AB18" s="42">
        <f t="shared" si="3"/>
        <v>22</v>
      </c>
      <c r="AC18" s="42">
        <f t="shared" si="3"/>
        <v>23</v>
      </c>
      <c r="AD18" s="42">
        <f t="shared" si="3"/>
        <v>24</v>
      </c>
      <c r="AE18" s="42">
        <f t="shared" si="3"/>
        <v>25</v>
      </c>
      <c r="AF18" s="42">
        <f t="shared" si="3"/>
        <v>26</v>
      </c>
      <c r="AG18" s="42">
        <f t="shared" si="3"/>
        <v>27</v>
      </c>
      <c r="AH18" s="42">
        <f t="shared" si="3"/>
        <v>28</v>
      </c>
      <c r="AI18" s="42">
        <f t="shared" si="3"/>
        <v>29</v>
      </c>
      <c r="AJ18" s="42">
        <f t="shared" si="3"/>
        <v>30</v>
      </c>
      <c r="AK18" s="54" t="str">
        <f>VLOOKUP(7,TA,TI,FALSE)</f>
        <v>Summe</v>
      </c>
    </row>
    <row r="19" spans="2:37" ht="15.5" x14ac:dyDescent="0.3">
      <c r="B19" s="20"/>
      <c r="C19" s="33" t="str">
        <f>VLOOKUP(6,TA,TI,FALSE)</f>
        <v>Tätigkeiten:</v>
      </c>
      <c r="D19" s="34"/>
      <c r="E19" s="34"/>
      <c r="F19" s="34"/>
      <c r="G19" s="35" t="str">
        <f t="shared" ref="G19:AJ19" si="4">IF(TI=2,IF(WEEKDAY(G17)=1,"Zo",IF(WEEKDAY(G17)=2,"Ma",IF(WEEKDAY(G17)=3,"Di",IF(WEEKDAY(G17)=4,"Wo",IF(WEEKDAY(G17)=5,"Do",IF(WEEKDAY(G17)=6,"Vr",IF(WEEKDAY(G17)=7,"Za"))))))),IF(WEEKDAY(G17)=1,"So",IF(WEEKDAY(G17)=2,"Mo",IF(WEEKDAY(G17)=3,"Di",IF(WEEKDAY(G17)=4,"Mi",IF(WEEKDAY(G17)=5,"Do",IF(WEEKDAY(G17)=6,"Fr",IF(WEEKDAY(G17)=7,"Sa"))))))))</f>
        <v>So</v>
      </c>
      <c r="H19" s="40" t="str">
        <f t="shared" si="4"/>
        <v>Mo</v>
      </c>
      <c r="I19" s="40" t="str">
        <f t="shared" si="4"/>
        <v>Di</v>
      </c>
      <c r="J19" s="40" t="str">
        <f t="shared" si="4"/>
        <v>Mi</v>
      </c>
      <c r="K19" s="40" t="str">
        <f t="shared" si="4"/>
        <v>Do</v>
      </c>
      <c r="L19" s="40" t="str">
        <f t="shared" si="4"/>
        <v>Fr</v>
      </c>
      <c r="M19" s="40" t="str">
        <f t="shared" si="4"/>
        <v>Sa</v>
      </c>
      <c r="N19" s="40" t="str">
        <f t="shared" si="4"/>
        <v>So</v>
      </c>
      <c r="O19" s="40" t="str">
        <f t="shared" si="4"/>
        <v>Mo</v>
      </c>
      <c r="P19" s="40" t="str">
        <f t="shared" si="4"/>
        <v>Di</v>
      </c>
      <c r="Q19" s="40" t="str">
        <f t="shared" si="4"/>
        <v>Mi</v>
      </c>
      <c r="R19" s="40" t="str">
        <f t="shared" si="4"/>
        <v>Do</v>
      </c>
      <c r="S19" s="40" t="str">
        <f t="shared" si="4"/>
        <v>Fr</v>
      </c>
      <c r="T19" s="40" t="str">
        <f t="shared" si="4"/>
        <v>Sa</v>
      </c>
      <c r="U19" s="40" t="str">
        <f t="shared" si="4"/>
        <v>So</v>
      </c>
      <c r="V19" s="40" t="str">
        <f t="shared" si="4"/>
        <v>Mo</v>
      </c>
      <c r="W19" s="40" t="str">
        <f t="shared" si="4"/>
        <v>Di</v>
      </c>
      <c r="X19" s="40" t="str">
        <f t="shared" si="4"/>
        <v>Mi</v>
      </c>
      <c r="Y19" s="40" t="str">
        <f t="shared" si="4"/>
        <v>Do</v>
      </c>
      <c r="Z19" s="40" t="str">
        <f t="shared" si="4"/>
        <v>Fr</v>
      </c>
      <c r="AA19" s="40" t="str">
        <f t="shared" si="4"/>
        <v>Sa</v>
      </c>
      <c r="AB19" s="40" t="str">
        <f t="shared" si="4"/>
        <v>So</v>
      </c>
      <c r="AC19" s="40" t="str">
        <f t="shared" si="4"/>
        <v>Mo</v>
      </c>
      <c r="AD19" s="40" t="str">
        <f t="shared" si="4"/>
        <v>Di</v>
      </c>
      <c r="AE19" s="40" t="str">
        <f t="shared" si="4"/>
        <v>Mi</v>
      </c>
      <c r="AF19" s="40" t="str">
        <f t="shared" si="4"/>
        <v>Do</v>
      </c>
      <c r="AG19" s="40" t="str">
        <f t="shared" si="4"/>
        <v>Fr</v>
      </c>
      <c r="AH19" s="40" t="str">
        <f t="shared" si="4"/>
        <v>Sa</v>
      </c>
      <c r="AI19" s="40" t="str">
        <f t="shared" si="4"/>
        <v>So</v>
      </c>
      <c r="AJ19" s="40" t="str">
        <f t="shared" si="4"/>
        <v>Mo</v>
      </c>
      <c r="AK19" s="55"/>
    </row>
    <row r="20" spans="2:37" x14ac:dyDescent="0.3">
      <c r="B20" s="20"/>
      <c r="G20" s="43">
        <f>IF(OR(WEEKDAY(G17)=1,WEEKDAY(G17)=7),1,0)</f>
        <v>1</v>
      </c>
      <c r="H20" s="15">
        <f>IF(OR(WEEKDAY(H17)=1,WEEKDAY(H17)=7),1,0)</f>
        <v>0</v>
      </c>
      <c r="I20" s="15">
        <f t="shared" ref="I20:AJ20" si="5">IF(OR(WEEKDAY(I17)=1,WEEKDAY(I17)=7),1,0)</f>
        <v>0</v>
      </c>
      <c r="J20" s="15">
        <f t="shared" si="5"/>
        <v>0</v>
      </c>
      <c r="K20" s="15">
        <f t="shared" si="5"/>
        <v>0</v>
      </c>
      <c r="L20" s="15">
        <f t="shared" si="5"/>
        <v>0</v>
      </c>
      <c r="M20" s="15">
        <f t="shared" si="5"/>
        <v>1</v>
      </c>
      <c r="N20" s="15">
        <f t="shared" si="5"/>
        <v>1</v>
      </c>
      <c r="O20" s="15">
        <f t="shared" si="5"/>
        <v>0</v>
      </c>
      <c r="P20" s="15">
        <f t="shared" si="5"/>
        <v>0</v>
      </c>
      <c r="Q20" s="15">
        <f t="shared" si="5"/>
        <v>0</v>
      </c>
      <c r="R20" s="15">
        <f t="shared" si="5"/>
        <v>0</v>
      </c>
      <c r="S20" s="15">
        <f t="shared" si="5"/>
        <v>0</v>
      </c>
      <c r="T20" s="15">
        <f t="shared" si="5"/>
        <v>1</v>
      </c>
      <c r="U20" s="15">
        <f t="shared" si="5"/>
        <v>1</v>
      </c>
      <c r="V20" s="15">
        <f t="shared" si="5"/>
        <v>0</v>
      </c>
      <c r="W20" s="15">
        <f t="shared" si="5"/>
        <v>0</v>
      </c>
      <c r="X20" s="15">
        <f t="shared" si="5"/>
        <v>0</v>
      </c>
      <c r="Y20" s="15">
        <f t="shared" si="5"/>
        <v>0</v>
      </c>
      <c r="Z20" s="15">
        <f t="shared" si="5"/>
        <v>0</v>
      </c>
      <c r="AA20" s="15">
        <f t="shared" si="5"/>
        <v>1</v>
      </c>
      <c r="AB20" s="15">
        <f t="shared" si="5"/>
        <v>1</v>
      </c>
      <c r="AC20" s="15">
        <f t="shared" si="5"/>
        <v>0</v>
      </c>
      <c r="AD20" s="15">
        <f t="shared" si="5"/>
        <v>0</v>
      </c>
      <c r="AE20" s="15">
        <f t="shared" si="5"/>
        <v>0</v>
      </c>
      <c r="AF20" s="15">
        <f t="shared" si="5"/>
        <v>0</v>
      </c>
      <c r="AG20" s="15">
        <f t="shared" si="5"/>
        <v>0</v>
      </c>
      <c r="AH20" s="15">
        <f t="shared" si="5"/>
        <v>1</v>
      </c>
      <c r="AI20" s="15">
        <f t="shared" si="5"/>
        <v>1</v>
      </c>
      <c r="AJ20" s="15">
        <f t="shared" si="5"/>
        <v>0</v>
      </c>
      <c r="AK20" s="55"/>
    </row>
    <row r="21" spans="2:37" ht="38.25" customHeight="1" x14ac:dyDescent="0.3">
      <c r="B21" s="20"/>
      <c r="C21" s="203" t="str">
        <f>VLOOKUP(28,TA,TI,FALSE)</f>
        <v>Projektnummer und Projektname Interreg VI-A Deutschland-Nederland Projekte:</v>
      </c>
      <c r="D21" s="203"/>
      <c r="E21" s="203"/>
      <c r="G21" s="20"/>
      <c r="AK21" s="55"/>
    </row>
    <row r="22" spans="2:37" s="47" customFormat="1" ht="30.75" customHeight="1" x14ac:dyDescent="0.35">
      <c r="B22" s="37">
        <v>1</v>
      </c>
      <c r="C22" s="87">
        <f>IF(+Overzicht!C27="","",+Overzicht!C27)</f>
        <v>32011</v>
      </c>
      <c r="E22" s="167" t="str">
        <f>IF(+Overzicht!E27="","",+Overzicht!E27)</f>
        <v>EDL (Subprojekt EDL-XX)</v>
      </c>
      <c r="G22" s="89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2">
        <f t="shared" ref="AK22:AK27" si="6">SUM(G22:AJ22)</f>
        <v>0</v>
      </c>
    </row>
    <row r="23" spans="2:37" s="47" customFormat="1" ht="30.75" customHeight="1" x14ac:dyDescent="0.35">
      <c r="B23" s="37">
        <v>2</v>
      </c>
      <c r="C23" s="87" t="str">
        <f>IF(+Overzicht!C28="","",+Overzicht!C28)</f>
        <v/>
      </c>
      <c r="E23" s="167" t="str">
        <f>IF(+Overzicht!E28="","",+Overzicht!E28)</f>
        <v/>
      </c>
      <c r="G23" s="89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2">
        <f t="shared" si="6"/>
        <v>0</v>
      </c>
    </row>
    <row r="24" spans="2:37" s="47" customFormat="1" ht="30.75" customHeight="1" x14ac:dyDescent="0.35">
      <c r="B24" s="37">
        <v>3</v>
      </c>
      <c r="C24" s="87" t="str">
        <f>IF(+Overzicht!C29="","",+Overzicht!C29)</f>
        <v/>
      </c>
      <c r="E24" s="167" t="str">
        <f>IF(+Overzicht!E29="","",+Overzicht!E29)</f>
        <v/>
      </c>
      <c r="G24" s="89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2">
        <f t="shared" si="6"/>
        <v>0</v>
      </c>
    </row>
    <row r="25" spans="2:37" s="47" customFormat="1" ht="30.75" customHeight="1" x14ac:dyDescent="0.35">
      <c r="B25" s="37">
        <v>4</v>
      </c>
      <c r="C25" s="87" t="str">
        <f>IF(+Overzicht!C30="","",+Overzicht!C30)</f>
        <v/>
      </c>
      <c r="E25" s="167" t="str">
        <f>IF(+Overzicht!E30="","",+Overzicht!E30)</f>
        <v/>
      </c>
      <c r="G25" s="89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2">
        <f t="shared" si="6"/>
        <v>0</v>
      </c>
    </row>
    <row r="26" spans="2:37" s="47" customFormat="1" ht="30.75" customHeight="1" x14ac:dyDescent="0.35">
      <c r="B26" s="37">
        <v>5</v>
      </c>
      <c r="C26" s="87" t="str">
        <f>IF(+Overzicht!C31="","",+Overzicht!C31)</f>
        <v/>
      </c>
      <c r="E26" s="167" t="str">
        <f>IF(+Overzicht!E31="","",+Overzicht!E31)</f>
        <v/>
      </c>
      <c r="G26" s="89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2">
        <f t="shared" si="6"/>
        <v>0</v>
      </c>
    </row>
    <row r="27" spans="2:37" s="128" customFormat="1" ht="18" x14ac:dyDescent="0.35">
      <c r="B27" s="124"/>
      <c r="C27" s="63" t="str">
        <f>VLOOKUP(29,TA,TI,FALSE)</f>
        <v>Summe Interreg VI-A Projekte:</v>
      </c>
      <c r="D27" s="61"/>
      <c r="E27" s="61"/>
      <c r="F27" s="61"/>
      <c r="G27" s="93">
        <f t="shared" ref="G27:AJ27" si="7">SUM(G22:G26)</f>
        <v>0</v>
      </c>
      <c r="H27" s="94">
        <f t="shared" si="7"/>
        <v>0</v>
      </c>
      <c r="I27" s="94">
        <f t="shared" si="7"/>
        <v>0</v>
      </c>
      <c r="J27" s="94">
        <f t="shared" si="7"/>
        <v>0</v>
      </c>
      <c r="K27" s="94">
        <f t="shared" si="7"/>
        <v>0</v>
      </c>
      <c r="L27" s="94">
        <f t="shared" si="7"/>
        <v>0</v>
      </c>
      <c r="M27" s="94">
        <f t="shared" si="7"/>
        <v>0</v>
      </c>
      <c r="N27" s="94">
        <f t="shared" si="7"/>
        <v>0</v>
      </c>
      <c r="O27" s="94">
        <f t="shared" si="7"/>
        <v>0</v>
      </c>
      <c r="P27" s="94">
        <f t="shared" si="7"/>
        <v>0</v>
      </c>
      <c r="Q27" s="94">
        <f t="shared" si="7"/>
        <v>0</v>
      </c>
      <c r="R27" s="94">
        <f t="shared" si="7"/>
        <v>0</v>
      </c>
      <c r="S27" s="94">
        <f t="shared" si="7"/>
        <v>0</v>
      </c>
      <c r="T27" s="94">
        <f t="shared" si="7"/>
        <v>0</v>
      </c>
      <c r="U27" s="94">
        <f t="shared" si="7"/>
        <v>0</v>
      </c>
      <c r="V27" s="94">
        <f t="shared" si="7"/>
        <v>0</v>
      </c>
      <c r="W27" s="94">
        <f t="shared" si="7"/>
        <v>0</v>
      </c>
      <c r="X27" s="94">
        <f t="shared" si="7"/>
        <v>0</v>
      </c>
      <c r="Y27" s="94">
        <f t="shared" si="7"/>
        <v>0</v>
      </c>
      <c r="Z27" s="94">
        <f t="shared" si="7"/>
        <v>0</v>
      </c>
      <c r="AA27" s="94">
        <f t="shared" si="7"/>
        <v>0</v>
      </c>
      <c r="AB27" s="94">
        <f t="shared" si="7"/>
        <v>0</v>
      </c>
      <c r="AC27" s="94">
        <f t="shared" si="7"/>
        <v>0</v>
      </c>
      <c r="AD27" s="94">
        <f t="shared" si="7"/>
        <v>0</v>
      </c>
      <c r="AE27" s="94">
        <f t="shared" si="7"/>
        <v>0</v>
      </c>
      <c r="AF27" s="94">
        <f t="shared" si="7"/>
        <v>0</v>
      </c>
      <c r="AG27" s="94">
        <f t="shared" si="7"/>
        <v>0</v>
      </c>
      <c r="AH27" s="94">
        <f t="shared" si="7"/>
        <v>0</v>
      </c>
      <c r="AI27" s="94">
        <f t="shared" si="7"/>
        <v>0</v>
      </c>
      <c r="AJ27" s="94">
        <f t="shared" si="7"/>
        <v>0</v>
      </c>
      <c r="AK27" s="95">
        <f t="shared" si="6"/>
        <v>0</v>
      </c>
    </row>
    <row r="28" spans="2:37" s="47" customFormat="1" ht="15.5" x14ac:dyDescent="0.35">
      <c r="B28" s="129"/>
      <c r="G28" s="96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2"/>
    </row>
    <row r="29" spans="2:37" s="47" customFormat="1" ht="17.5" x14ac:dyDescent="0.35">
      <c r="B29" s="129"/>
      <c r="C29" s="61" t="str">
        <f>VLOOKUP(42,TA,TI,FALSE)</f>
        <v>Sonstige Interreg-Projekte</v>
      </c>
      <c r="G29" s="98">
        <v>0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9">
        <v>0</v>
      </c>
      <c r="U29" s="99">
        <v>0</v>
      </c>
      <c r="V29" s="99">
        <v>0</v>
      </c>
      <c r="W29" s="99">
        <v>0</v>
      </c>
      <c r="X29" s="99">
        <v>0</v>
      </c>
      <c r="Y29" s="99">
        <v>0</v>
      </c>
      <c r="Z29" s="99">
        <v>0</v>
      </c>
      <c r="AA29" s="99">
        <v>0</v>
      </c>
      <c r="AB29" s="99">
        <v>0</v>
      </c>
      <c r="AC29" s="99">
        <v>0</v>
      </c>
      <c r="AD29" s="99">
        <v>0</v>
      </c>
      <c r="AE29" s="99">
        <v>0</v>
      </c>
      <c r="AF29" s="99">
        <v>0</v>
      </c>
      <c r="AG29" s="99">
        <v>0</v>
      </c>
      <c r="AH29" s="99">
        <v>0</v>
      </c>
      <c r="AI29" s="99">
        <v>0</v>
      </c>
      <c r="AJ29" s="100">
        <v>0</v>
      </c>
      <c r="AK29" s="92">
        <f>SUM(G29:AJ29)</f>
        <v>0</v>
      </c>
    </row>
    <row r="30" spans="2:37" s="47" customFormat="1" ht="15.5" x14ac:dyDescent="0.35">
      <c r="B30" s="129"/>
      <c r="G30" s="146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92"/>
    </row>
    <row r="31" spans="2:37" s="47" customFormat="1" ht="17.5" x14ac:dyDescent="0.35">
      <c r="B31" s="129"/>
      <c r="C31" s="61" t="str">
        <f>VLOOKUP(30,TA,TI,FALSE)</f>
        <v>Sonstige, geförderte Projekte</v>
      </c>
      <c r="D31" s="61"/>
      <c r="E31" s="61"/>
      <c r="F31" s="61"/>
      <c r="G31" s="101">
        <v>0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  <c r="S31" s="100">
        <v>0</v>
      </c>
      <c r="T31" s="100">
        <v>0</v>
      </c>
      <c r="U31" s="100">
        <v>0</v>
      </c>
      <c r="V31" s="100">
        <v>0</v>
      </c>
      <c r="W31" s="100">
        <v>0</v>
      </c>
      <c r="X31" s="100">
        <v>0</v>
      </c>
      <c r="Y31" s="100">
        <v>0</v>
      </c>
      <c r="Z31" s="100">
        <v>0</v>
      </c>
      <c r="AA31" s="100">
        <v>0</v>
      </c>
      <c r="AB31" s="100">
        <v>0</v>
      </c>
      <c r="AC31" s="100">
        <v>0</v>
      </c>
      <c r="AD31" s="100">
        <v>0</v>
      </c>
      <c r="AE31" s="100">
        <v>0</v>
      </c>
      <c r="AF31" s="100">
        <v>0</v>
      </c>
      <c r="AG31" s="100">
        <v>0</v>
      </c>
      <c r="AH31" s="100">
        <v>0</v>
      </c>
      <c r="AI31" s="100">
        <v>0</v>
      </c>
      <c r="AJ31" s="100">
        <v>0</v>
      </c>
      <c r="AK31" s="92">
        <f>SUM(G31:AJ31)</f>
        <v>0</v>
      </c>
    </row>
    <row r="32" spans="2:37" s="47" customFormat="1" ht="15.5" x14ac:dyDescent="0.35">
      <c r="B32" s="129"/>
      <c r="G32" s="146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92"/>
    </row>
    <row r="33" spans="2:38" s="47" customFormat="1" ht="17.5" x14ac:dyDescent="0.35">
      <c r="B33" s="129"/>
      <c r="C33" s="61" t="str">
        <f>VLOOKUP(31,TA,TI,FALSE)</f>
        <v>Sonstige Tätigkeiten</v>
      </c>
      <c r="D33" s="61"/>
      <c r="E33" s="61"/>
      <c r="F33" s="61"/>
      <c r="G33" s="101">
        <v>0</v>
      </c>
      <c r="H33" s="100">
        <v>0</v>
      </c>
      <c r="I33" s="100">
        <v>0</v>
      </c>
      <c r="J33" s="100">
        <v>0</v>
      </c>
      <c r="K33" s="100">
        <v>0</v>
      </c>
      <c r="L33" s="100">
        <v>0</v>
      </c>
      <c r="M33" s="100">
        <v>0</v>
      </c>
      <c r="N33" s="100">
        <v>0</v>
      </c>
      <c r="O33" s="100">
        <v>0</v>
      </c>
      <c r="P33" s="100">
        <v>0</v>
      </c>
      <c r="Q33" s="100">
        <v>0</v>
      </c>
      <c r="R33" s="100">
        <v>0</v>
      </c>
      <c r="S33" s="100">
        <v>0</v>
      </c>
      <c r="T33" s="100">
        <v>0</v>
      </c>
      <c r="U33" s="100">
        <v>0</v>
      </c>
      <c r="V33" s="100">
        <v>0</v>
      </c>
      <c r="W33" s="100">
        <v>0</v>
      </c>
      <c r="X33" s="100">
        <v>0</v>
      </c>
      <c r="Y33" s="100">
        <v>0</v>
      </c>
      <c r="Z33" s="100">
        <v>0</v>
      </c>
      <c r="AA33" s="100">
        <v>0</v>
      </c>
      <c r="AB33" s="100">
        <v>0</v>
      </c>
      <c r="AC33" s="100">
        <v>0</v>
      </c>
      <c r="AD33" s="100">
        <v>0</v>
      </c>
      <c r="AE33" s="100">
        <v>0</v>
      </c>
      <c r="AF33" s="100">
        <v>0</v>
      </c>
      <c r="AG33" s="100">
        <v>0</v>
      </c>
      <c r="AH33" s="100">
        <v>0</v>
      </c>
      <c r="AI33" s="100">
        <v>0</v>
      </c>
      <c r="AJ33" s="100">
        <v>0</v>
      </c>
      <c r="AK33" s="92">
        <f>SUM(G33:AJ33)</f>
        <v>0</v>
      </c>
    </row>
    <row r="34" spans="2:38" s="47" customFormat="1" ht="15.5" x14ac:dyDescent="0.35">
      <c r="B34" s="129"/>
      <c r="G34" s="146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92"/>
    </row>
    <row r="35" spans="2:38" s="47" customFormat="1" ht="18" x14ac:dyDescent="0.35">
      <c r="B35" s="136"/>
      <c r="C35" s="102" t="str">
        <f>VLOOKUP(8,TA,TI,FALSE)</f>
        <v>Stunden insgesamt</v>
      </c>
      <c r="D35" s="103"/>
      <c r="E35" s="103"/>
      <c r="F35" s="103"/>
      <c r="G35" s="104">
        <f t="shared" ref="G35:AJ35" si="8">SUM(G27:G34)</f>
        <v>0</v>
      </c>
      <c r="H35" s="105">
        <f t="shared" si="8"/>
        <v>0</v>
      </c>
      <c r="I35" s="105">
        <f t="shared" si="8"/>
        <v>0</v>
      </c>
      <c r="J35" s="105">
        <f t="shared" si="8"/>
        <v>0</v>
      </c>
      <c r="K35" s="105">
        <f t="shared" si="8"/>
        <v>0</v>
      </c>
      <c r="L35" s="105">
        <f t="shared" si="8"/>
        <v>0</v>
      </c>
      <c r="M35" s="105">
        <f t="shared" si="8"/>
        <v>0</v>
      </c>
      <c r="N35" s="105">
        <f t="shared" si="8"/>
        <v>0</v>
      </c>
      <c r="O35" s="105">
        <f t="shared" si="8"/>
        <v>0</v>
      </c>
      <c r="P35" s="105">
        <f t="shared" si="8"/>
        <v>0</v>
      </c>
      <c r="Q35" s="105">
        <f t="shared" si="8"/>
        <v>0</v>
      </c>
      <c r="R35" s="105">
        <f t="shared" si="8"/>
        <v>0</v>
      </c>
      <c r="S35" s="105">
        <f t="shared" si="8"/>
        <v>0</v>
      </c>
      <c r="T35" s="105">
        <f t="shared" si="8"/>
        <v>0</v>
      </c>
      <c r="U35" s="105">
        <f t="shared" si="8"/>
        <v>0</v>
      </c>
      <c r="V35" s="105">
        <f t="shared" si="8"/>
        <v>0</v>
      </c>
      <c r="W35" s="105">
        <f t="shared" si="8"/>
        <v>0</v>
      </c>
      <c r="X35" s="105">
        <f t="shared" si="8"/>
        <v>0</v>
      </c>
      <c r="Y35" s="105">
        <f t="shared" si="8"/>
        <v>0</v>
      </c>
      <c r="Z35" s="105">
        <f t="shared" si="8"/>
        <v>0</v>
      </c>
      <c r="AA35" s="105">
        <f t="shared" si="8"/>
        <v>0</v>
      </c>
      <c r="AB35" s="105">
        <f t="shared" si="8"/>
        <v>0</v>
      </c>
      <c r="AC35" s="105">
        <f t="shared" si="8"/>
        <v>0</v>
      </c>
      <c r="AD35" s="105">
        <f t="shared" si="8"/>
        <v>0</v>
      </c>
      <c r="AE35" s="105">
        <f t="shared" si="8"/>
        <v>0</v>
      </c>
      <c r="AF35" s="105">
        <f t="shared" si="8"/>
        <v>0</v>
      </c>
      <c r="AG35" s="105">
        <f t="shared" si="8"/>
        <v>0</v>
      </c>
      <c r="AH35" s="105">
        <f t="shared" si="8"/>
        <v>0</v>
      </c>
      <c r="AI35" s="105">
        <f t="shared" si="8"/>
        <v>0</v>
      </c>
      <c r="AJ35" s="105">
        <f t="shared" si="8"/>
        <v>0</v>
      </c>
      <c r="AK35" s="106">
        <f>SUM(G35:AJ35)</f>
        <v>0</v>
      </c>
    </row>
    <row r="38" spans="2:38" ht="18" customHeight="1" x14ac:dyDescent="0.3">
      <c r="B38" s="217" t="str">
        <f>VLOOKUP(27,TA,TI,FALSE)</f>
        <v>Wir bestätigen, dass die Daten korrekt und vollständig ausgefüllt wurden. Die geleisteten Projektarbeitsstunden waren im Rahmen einer effizienten und effektiven Projektdurchführung erforderlich.</v>
      </c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9"/>
      <c r="AL38" s="59"/>
    </row>
    <row r="39" spans="2:38" ht="14.25" customHeight="1" x14ac:dyDescent="0.3">
      <c r="B39" s="220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2"/>
      <c r="AL39" s="59"/>
    </row>
    <row r="47" spans="2:38" x14ac:dyDescent="0.3">
      <c r="B47" s="36"/>
      <c r="C47" s="36"/>
      <c r="D47" s="36"/>
      <c r="E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</row>
    <row r="49" spans="2:38" s="61" customFormat="1" ht="21.65" customHeight="1" x14ac:dyDescent="0.35">
      <c r="B49" s="224" t="str">
        <f>VLOOKUP(24,TA,TI,FALSE)</f>
        <v>Ort, Datum</v>
      </c>
      <c r="C49" s="224"/>
      <c r="D49" s="224"/>
      <c r="E49" s="224"/>
      <c r="F49" s="60"/>
      <c r="K49" s="224" t="str">
        <f>VLOOKUP(25,TA,TI,FALSE)</f>
        <v>Unterschrift Mitarbeiter(in)</v>
      </c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AA49" s="224" t="str">
        <f>VLOOKUP(26,TA,TI,FALSE)</f>
        <v>Unterschrift Vorgesetzte(r)</v>
      </c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</row>
    <row r="51" spans="2:38" x14ac:dyDescent="0.3">
      <c r="B51" s="212" t="str">
        <f>+Jun!B51</f>
        <v>Jede Änderung an dieser Datei macht die Stundenzettel ungültig und kann zu ihrer Ablehnung führen.</v>
      </c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2"/>
      <c r="AL51" s="212"/>
    </row>
  </sheetData>
  <sheetProtection algorithmName="SHA-512" hashValue="QUJdRe5mXuAWbckqDQ5Xe19FR+wRce0NuodqKhnafUp+li3HDZgcHgvaqTABVxbhCQoRd86iaQt95WffsbpXlA==" saltValue="Lu5XUj2rs5EIlQMiXLqKdA==" spinCount="100000" sheet="1" objects="1" scenarios="1" selectLockedCells="1"/>
  <mergeCells count="28">
    <mergeCell ref="X4:Y4"/>
    <mergeCell ref="Z4:AA4"/>
    <mergeCell ref="B16:C16"/>
    <mergeCell ref="G16:AA16"/>
    <mergeCell ref="B14:C14"/>
    <mergeCell ref="G14:AA14"/>
    <mergeCell ref="B15:C15"/>
    <mergeCell ref="G15:AA15"/>
    <mergeCell ref="B12:C12"/>
    <mergeCell ref="G12:AA12"/>
    <mergeCell ref="B13:C13"/>
    <mergeCell ref="G13:AA13"/>
    <mergeCell ref="B51:AL51"/>
    <mergeCell ref="B10:E10"/>
    <mergeCell ref="G10:AA10"/>
    <mergeCell ref="AD12:AJ13"/>
    <mergeCell ref="G1:AK1"/>
    <mergeCell ref="G2:AK2"/>
    <mergeCell ref="B38:AK39"/>
    <mergeCell ref="B49:E49"/>
    <mergeCell ref="K49:V49"/>
    <mergeCell ref="AA49:AK49"/>
    <mergeCell ref="V3:W3"/>
    <mergeCell ref="G4:H4"/>
    <mergeCell ref="L4:N4"/>
    <mergeCell ref="G6:AA6"/>
    <mergeCell ref="G8:AA8"/>
    <mergeCell ref="C21:E21"/>
  </mergeCells>
  <conditionalFormatting sqref="G18:G35">
    <cfRule type="expression" dxfId="121" priority="31">
      <formula>+$G$20=1</formula>
    </cfRule>
  </conditionalFormatting>
  <conditionalFormatting sqref="H18:H35">
    <cfRule type="expression" dxfId="120" priority="30">
      <formula>+$H$20=1</formula>
    </cfRule>
  </conditionalFormatting>
  <conditionalFormatting sqref="I18:I35">
    <cfRule type="expression" dxfId="119" priority="29">
      <formula>+$I$20=1</formula>
    </cfRule>
  </conditionalFormatting>
  <conditionalFormatting sqref="J18:J35">
    <cfRule type="expression" dxfId="118" priority="28">
      <formula>+$J$20=1</formula>
    </cfRule>
  </conditionalFormatting>
  <conditionalFormatting sqref="K18:K35">
    <cfRule type="expression" dxfId="117" priority="27">
      <formula>+$K$20=1</formula>
    </cfRule>
  </conditionalFormatting>
  <conditionalFormatting sqref="L18:L35">
    <cfRule type="expression" dxfId="116" priority="26">
      <formula>+$L$20=1</formula>
    </cfRule>
  </conditionalFormatting>
  <conditionalFormatting sqref="M18:M35">
    <cfRule type="expression" dxfId="115" priority="25">
      <formula>+$M$20=1</formula>
    </cfRule>
  </conditionalFormatting>
  <conditionalFormatting sqref="N18:N35">
    <cfRule type="expression" dxfId="114" priority="24">
      <formula>+$N$20=1</formula>
    </cfRule>
  </conditionalFormatting>
  <conditionalFormatting sqref="O18:O35">
    <cfRule type="expression" dxfId="113" priority="23">
      <formula>+$O$20=1</formula>
    </cfRule>
  </conditionalFormatting>
  <conditionalFormatting sqref="P18:P35">
    <cfRule type="expression" dxfId="112" priority="22">
      <formula>+$P$20=1</formula>
    </cfRule>
  </conditionalFormatting>
  <conditionalFormatting sqref="Q18:Q35">
    <cfRule type="expression" dxfId="111" priority="21">
      <formula>+$Q$20=1</formula>
    </cfRule>
  </conditionalFormatting>
  <conditionalFormatting sqref="R18:R35">
    <cfRule type="expression" dxfId="110" priority="20">
      <formula>+$R$20=1</formula>
    </cfRule>
  </conditionalFormatting>
  <conditionalFormatting sqref="S18:S35">
    <cfRule type="expression" dxfId="109" priority="19">
      <formula>+$S$20=1</formula>
    </cfRule>
  </conditionalFormatting>
  <conditionalFormatting sqref="T18:T35">
    <cfRule type="expression" dxfId="108" priority="18">
      <formula>+$T$20=1</formula>
    </cfRule>
  </conditionalFormatting>
  <conditionalFormatting sqref="U18:U35">
    <cfRule type="expression" dxfId="107" priority="17">
      <formula>+$U$20=1</formula>
    </cfRule>
  </conditionalFormatting>
  <conditionalFormatting sqref="V18:V35">
    <cfRule type="expression" dxfId="106" priority="16">
      <formula>+$V$20=1</formula>
    </cfRule>
  </conditionalFormatting>
  <conditionalFormatting sqref="W18:W35">
    <cfRule type="expression" dxfId="105" priority="15">
      <formula>+$W$20=1</formula>
    </cfRule>
  </conditionalFormatting>
  <conditionalFormatting sqref="X18:X35">
    <cfRule type="expression" dxfId="104" priority="14">
      <formula>+$X$20=1</formula>
    </cfRule>
  </conditionalFormatting>
  <conditionalFormatting sqref="Y18:Y35">
    <cfRule type="expression" dxfId="103" priority="13">
      <formula>+$Y$20=1</formula>
    </cfRule>
  </conditionalFormatting>
  <conditionalFormatting sqref="Z18:Z35">
    <cfRule type="expression" dxfId="102" priority="12">
      <formula>+$Z$20=1</formula>
    </cfRule>
  </conditionalFormatting>
  <conditionalFormatting sqref="AA18:AA35">
    <cfRule type="expression" dxfId="101" priority="11">
      <formula>+$AA$20=1</formula>
    </cfRule>
  </conditionalFormatting>
  <conditionalFormatting sqref="AB18:AB35">
    <cfRule type="expression" dxfId="100" priority="10">
      <formula>+$AB$20=1</formula>
    </cfRule>
  </conditionalFormatting>
  <conditionalFormatting sqref="AC18:AC35">
    <cfRule type="expression" dxfId="99" priority="9">
      <formula>+$AC$20=1</formula>
    </cfRule>
  </conditionalFormatting>
  <conditionalFormatting sqref="AD18:AD35">
    <cfRule type="expression" dxfId="98" priority="8">
      <formula>+$AD$20=1</formula>
    </cfRule>
  </conditionalFormatting>
  <conditionalFormatting sqref="AE18:AE35">
    <cfRule type="expression" dxfId="97" priority="7">
      <formula>$AE$20=1</formula>
    </cfRule>
  </conditionalFormatting>
  <conditionalFormatting sqref="AF18:AF35">
    <cfRule type="expression" dxfId="96" priority="6">
      <formula>+$AF$20=1</formula>
    </cfRule>
  </conditionalFormatting>
  <conditionalFormatting sqref="AG18:AG35">
    <cfRule type="expression" dxfId="95" priority="5">
      <formula>+$AG$20=1</formula>
    </cfRule>
  </conditionalFormatting>
  <conditionalFormatting sqref="AH18:AH35">
    <cfRule type="expression" dxfId="94" priority="4">
      <formula>+$AH$20=1</formula>
    </cfRule>
  </conditionalFormatting>
  <conditionalFormatting sqref="AI18:AI35">
    <cfRule type="expression" dxfId="93" priority="3">
      <formula>+$AI$20=1</formula>
    </cfRule>
  </conditionalFormatting>
  <conditionalFormatting sqref="AJ18:AJ35">
    <cfRule type="expression" dxfId="92" priority="2">
      <formula>+$AJ$20=1</formula>
    </cfRule>
  </conditionalFormatting>
  <printOptions horizontalCentered="1" verticalCentered="1"/>
  <pageMargins left="0.23622047244094491" right="0.19685039370078741" top="0.74803149606299213" bottom="0.31496062992125984" header="0.31496062992125984" footer="0.31496062992125984"/>
  <pageSetup paperSize="9" scale="46" orientation="landscape" r:id="rId1"/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DE7FF-B940-40C6-B335-330DF7A17A5C}">
  <sheetPr>
    <tabColor theme="4" tint="0.79998168889431442"/>
    <pageSetUpPr fitToPage="1"/>
  </sheetPr>
  <dimension ref="B1:AL51"/>
  <sheetViews>
    <sheetView zoomScale="80" zoomScaleNormal="80" workbookViewId="0">
      <selection activeCell="G22" sqref="G22"/>
    </sheetView>
  </sheetViews>
  <sheetFormatPr baseColWidth="10" defaultColWidth="9.08984375" defaultRowHeight="14" x14ac:dyDescent="0.3"/>
  <cols>
    <col min="1" max="1" width="4.453125" style="8" bestFit="1" customWidth="1"/>
    <col min="2" max="2" width="3" style="8" customWidth="1"/>
    <col min="3" max="3" width="8" style="8" customWidth="1"/>
    <col min="4" max="4" width="3.08984375" style="8" customWidth="1"/>
    <col min="5" max="5" width="41.6328125" style="8" customWidth="1"/>
    <col min="6" max="6" width="2.08984375" style="8" customWidth="1"/>
    <col min="7" max="37" width="7.54296875" style="8" customWidth="1"/>
    <col min="38" max="38" width="9.453125" style="8" customWidth="1"/>
    <col min="39" max="16384" width="9.08984375" style="8"/>
  </cols>
  <sheetData>
    <row r="1" spans="2:38" ht="30" customHeight="1" x14ac:dyDescent="0.3">
      <c r="G1" s="226" t="str">
        <f>VLOOKUP(22,TA,TI,FALSE)</f>
        <v>Monatsübersicht geleistete Stunden</v>
      </c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</row>
    <row r="2" spans="2:38" ht="14.5" x14ac:dyDescent="0.35">
      <c r="G2" s="227" t="str">
        <f>VLOOKUP(23,TA,TI,FALSE)</f>
        <v>Für ein Projekt im Rahmen des Interreg VI-A Programms Deutschland-Nederland</v>
      </c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</row>
    <row r="3" spans="2:38" x14ac:dyDescent="0.3">
      <c r="V3" s="199"/>
      <c r="W3" s="199"/>
    </row>
    <row r="4" spans="2:38" ht="23" x14ac:dyDescent="0.5">
      <c r="B4" s="26" t="str">
        <f>VLOOKUP(1,TA,TI,FALSE)</f>
        <v>Jahr</v>
      </c>
      <c r="G4" s="230">
        <f>+Overzicht!G5</f>
        <v>2024</v>
      </c>
      <c r="H4" s="230"/>
      <c r="J4" s="26" t="str">
        <f>VLOOKUP(5,TA,TI,FALSE)</f>
        <v>Monat</v>
      </c>
      <c r="L4" s="230" t="str">
        <f>VLOOKUP(18,TA,+Sheet2!L1+2,FALSE)</f>
        <v>Oktober</v>
      </c>
      <c r="M4" s="230"/>
      <c r="N4" s="230"/>
      <c r="X4" s="194" t="s">
        <v>67</v>
      </c>
      <c r="Y4" s="194"/>
      <c r="Z4" s="214">
        <f>+Overzicht!P24</f>
        <v>1</v>
      </c>
      <c r="AA4" s="214"/>
    </row>
    <row r="5" spans="2:38" ht="18" x14ac:dyDescent="0.4">
      <c r="B5" s="26"/>
    </row>
    <row r="6" spans="2:38" ht="20" x14ac:dyDescent="0.4">
      <c r="B6" s="27" t="str">
        <f>VLOOKUP(2,TA,TI,FALSE)</f>
        <v>Vor- und Nachname Projektmitarbeiter(in)</v>
      </c>
      <c r="D6" s="28"/>
      <c r="E6" s="28"/>
      <c r="F6" s="28"/>
      <c r="G6" s="213">
        <f>+Overzicht!G7</f>
        <v>0</v>
      </c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</row>
    <row r="7" spans="2:38" ht="18" x14ac:dyDescent="0.4">
      <c r="B7" s="29"/>
      <c r="D7" s="30"/>
      <c r="E7" s="30"/>
      <c r="F7" s="30"/>
    </row>
    <row r="8" spans="2:38" ht="20" x14ac:dyDescent="0.4">
      <c r="B8" s="26" t="str">
        <f>VLOOKUP(3,TA,TI,FALSE)</f>
        <v>Projektpartner, für den gearbeitet wurde</v>
      </c>
      <c r="G8" s="213">
        <f>+Overzicht!G9</f>
        <v>0</v>
      </c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</row>
    <row r="9" spans="2:38" ht="18" x14ac:dyDescent="0.4">
      <c r="C9" s="26"/>
    </row>
    <row r="10" spans="2:38" ht="22.5" customHeight="1" x14ac:dyDescent="0.4">
      <c r="B10" s="216" t="str">
        <f>VLOOKUP(47,TA,TI,FALSE)</f>
        <v>Projektnummer und -Name (Interreg DE-NL)</v>
      </c>
      <c r="C10" s="216"/>
      <c r="D10" s="216"/>
      <c r="E10" s="216"/>
      <c r="G10" s="207" t="str">
        <f>VLOOKUP(48,TA,TI,FALSE)</f>
        <v>Genehmigte Leistungsgruppe (LG) &amp; Projektfunktion  - InterDB</v>
      </c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</row>
    <row r="11" spans="2:38" ht="22.5" customHeight="1" x14ac:dyDescent="0.3">
      <c r="B11" s="64"/>
      <c r="C11" s="64"/>
      <c r="D11" s="64"/>
      <c r="E11" s="64"/>
      <c r="G11" s="69"/>
      <c r="H11" s="69"/>
      <c r="I11" s="69"/>
      <c r="J11" s="69"/>
      <c r="K11" s="69"/>
      <c r="L11" s="69"/>
      <c r="M11" s="69"/>
      <c r="N11" s="69"/>
      <c r="O11" s="69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</row>
    <row r="12" spans="2:38" ht="22.5" customHeight="1" x14ac:dyDescent="0.3">
      <c r="B12" s="225">
        <f>IF(+C22="","",+C22)</f>
        <v>32011</v>
      </c>
      <c r="C12" s="225"/>
      <c r="D12" s="64"/>
      <c r="E12" s="64" t="str">
        <f>IF(+E22="","",+E22)</f>
        <v>EDL (Subprojekt EDL-XX)</v>
      </c>
      <c r="G12" s="215" t="str">
        <f>IFERROR(CONCATENATE(IF(VLOOKUP(+B12,PRF,17,FALSE)="","",VLOOKUP(+B12,PRF,17,FALSE))," - ",IF(VLOOKUP(+B12,PRF,5,FALSE)="","",VLOOKUP(+B12,PRF,5,FALSE))),"")</f>
        <v>3 - Lehrer*in</v>
      </c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D12" s="229"/>
      <c r="AE12" s="229"/>
      <c r="AF12" s="229"/>
      <c r="AG12" s="229"/>
      <c r="AH12" s="229"/>
      <c r="AI12" s="229"/>
      <c r="AJ12" s="229"/>
    </row>
    <row r="13" spans="2:38" ht="22.5" customHeight="1" x14ac:dyDescent="0.3">
      <c r="B13" s="225" t="str">
        <f t="shared" ref="B13:B16" si="0">IF(+C23="","",+C23)</f>
        <v/>
      </c>
      <c r="C13" s="225"/>
      <c r="D13" s="64"/>
      <c r="E13" s="64" t="str">
        <f t="shared" ref="E13:E16" si="1">IF(+E23="","",+E23)</f>
        <v/>
      </c>
      <c r="G13" s="215" t="str">
        <f>IFERROR(CONCATENATE(IF(VLOOKUP(+B13,PRF,17,FALSE)="","",VLOOKUP(+B13,PRF,17,FALSE))," - ",IF(VLOOKUP(+B13,PRF,5,FALSE)="","",VLOOKUP(+B13,PRF,5,FALSE))),"")</f>
        <v/>
      </c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D13" s="229"/>
      <c r="AE13" s="229"/>
      <c r="AF13" s="229"/>
      <c r="AG13" s="229"/>
      <c r="AH13" s="229"/>
      <c r="AI13" s="229"/>
      <c r="AJ13" s="229"/>
    </row>
    <row r="14" spans="2:38" ht="22.5" customHeight="1" x14ac:dyDescent="0.3">
      <c r="B14" s="225" t="str">
        <f t="shared" si="0"/>
        <v/>
      </c>
      <c r="C14" s="225"/>
      <c r="D14" s="64"/>
      <c r="E14" s="64" t="str">
        <f t="shared" si="1"/>
        <v/>
      </c>
      <c r="G14" s="215" t="str">
        <f>IFERROR(CONCATENATE(IF(VLOOKUP(+B14,PRF,17,FALSE)="","",VLOOKUP(+B14,PRF,17,FALSE))," - ",IF(VLOOKUP(+B14,PRF,5,FALSE)="","",VLOOKUP(+B14,PRF,5,FALSE))),"")</f>
        <v/>
      </c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</row>
    <row r="15" spans="2:38" ht="22.5" customHeight="1" x14ac:dyDescent="0.3">
      <c r="B15" s="225" t="str">
        <f t="shared" si="0"/>
        <v/>
      </c>
      <c r="C15" s="225"/>
      <c r="D15" s="64"/>
      <c r="E15" s="64" t="str">
        <f t="shared" si="1"/>
        <v/>
      </c>
      <c r="G15" s="215" t="str">
        <f>IFERROR(CONCATENATE(IF(VLOOKUP(+B15,PRF,17,FALSE)="","",VLOOKUP(+B15,PRF,17,FALSE))," - ",IF(VLOOKUP(+B15,PRF,5,FALSE)="","",VLOOKUP(+B15,PRF,5,FALSE))),"")</f>
        <v/>
      </c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</row>
    <row r="16" spans="2:38" ht="22.5" customHeight="1" x14ac:dyDescent="0.3">
      <c r="B16" s="225" t="str">
        <f t="shared" si="0"/>
        <v/>
      </c>
      <c r="C16" s="225"/>
      <c r="D16" s="64"/>
      <c r="E16" s="64" t="str">
        <f t="shared" si="1"/>
        <v/>
      </c>
      <c r="G16" s="215" t="str">
        <f>IFERROR(CONCATENATE(IF(VLOOKUP(+B16,PRF,17,FALSE)="","",VLOOKUP(+B16,PRF,17,FALSE))," - ",IF(VLOOKUP(+B16,PRF,5,FALSE)="","",VLOOKUP(+B16,PRF,5,FALSE))),"")</f>
        <v/>
      </c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</row>
    <row r="17" spans="2:38" s="15" customFormat="1" x14ac:dyDescent="0.3">
      <c r="G17" s="16">
        <f>+Sept!AJ17+1</f>
        <v>45566</v>
      </c>
      <c r="H17" s="16">
        <f>+G17+1</f>
        <v>45567</v>
      </c>
      <c r="I17" s="16">
        <f t="shared" ref="I17:X18" si="2">+H17+1</f>
        <v>45568</v>
      </c>
      <c r="J17" s="16">
        <f t="shared" si="2"/>
        <v>45569</v>
      </c>
      <c r="K17" s="16">
        <f t="shared" si="2"/>
        <v>45570</v>
      </c>
      <c r="L17" s="16">
        <f t="shared" si="2"/>
        <v>45571</v>
      </c>
      <c r="M17" s="16">
        <f t="shared" si="2"/>
        <v>45572</v>
      </c>
      <c r="N17" s="16">
        <f t="shared" si="2"/>
        <v>45573</v>
      </c>
      <c r="O17" s="16">
        <f t="shared" si="2"/>
        <v>45574</v>
      </c>
      <c r="P17" s="16">
        <f t="shared" si="2"/>
        <v>45575</v>
      </c>
      <c r="Q17" s="16">
        <f t="shared" si="2"/>
        <v>45576</v>
      </c>
      <c r="R17" s="16">
        <f t="shared" si="2"/>
        <v>45577</v>
      </c>
      <c r="S17" s="16">
        <f t="shared" si="2"/>
        <v>45578</v>
      </c>
      <c r="T17" s="16">
        <f t="shared" si="2"/>
        <v>45579</v>
      </c>
      <c r="U17" s="16">
        <f t="shared" si="2"/>
        <v>45580</v>
      </c>
      <c r="V17" s="16">
        <f t="shared" si="2"/>
        <v>45581</v>
      </c>
      <c r="W17" s="16">
        <f t="shared" si="2"/>
        <v>45582</v>
      </c>
      <c r="X17" s="16">
        <f t="shared" si="2"/>
        <v>45583</v>
      </c>
      <c r="Y17" s="16">
        <f t="shared" ref="Y17:AK18" si="3">+X17+1</f>
        <v>45584</v>
      </c>
      <c r="Z17" s="16">
        <f t="shared" si="3"/>
        <v>45585</v>
      </c>
      <c r="AA17" s="16">
        <f t="shared" si="3"/>
        <v>45586</v>
      </c>
      <c r="AB17" s="16">
        <f t="shared" si="3"/>
        <v>45587</v>
      </c>
      <c r="AC17" s="16">
        <f t="shared" si="3"/>
        <v>45588</v>
      </c>
      <c r="AD17" s="16">
        <f t="shared" si="3"/>
        <v>45589</v>
      </c>
      <c r="AE17" s="16">
        <f t="shared" si="3"/>
        <v>45590</v>
      </c>
      <c r="AF17" s="16">
        <f t="shared" si="3"/>
        <v>45591</v>
      </c>
      <c r="AG17" s="16">
        <f t="shared" si="3"/>
        <v>45592</v>
      </c>
      <c r="AH17" s="16">
        <f t="shared" si="3"/>
        <v>45593</v>
      </c>
      <c r="AI17" s="16">
        <f t="shared" si="3"/>
        <v>45594</v>
      </c>
      <c r="AJ17" s="16">
        <f t="shared" si="3"/>
        <v>45595</v>
      </c>
      <c r="AK17" s="16">
        <f t="shared" si="3"/>
        <v>45596</v>
      </c>
    </row>
    <row r="18" spans="2:38" ht="15.5" x14ac:dyDescent="0.35">
      <c r="B18" s="17"/>
      <c r="C18" s="18"/>
      <c r="D18" s="19"/>
      <c r="E18" s="32" t="str">
        <f>CONCATENATE(VLOOKUP(37,TA,TI,FALSE),": ")</f>
        <v xml:space="preserve">Tag: </v>
      </c>
      <c r="F18" s="32"/>
      <c r="G18" s="41">
        <v>1</v>
      </c>
      <c r="H18" s="42">
        <f>+G18+1</f>
        <v>2</v>
      </c>
      <c r="I18" s="42">
        <f t="shared" si="2"/>
        <v>3</v>
      </c>
      <c r="J18" s="42">
        <f t="shared" si="2"/>
        <v>4</v>
      </c>
      <c r="K18" s="42">
        <f t="shared" si="2"/>
        <v>5</v>
      </c>
      <c r="L18" s="42">
        <f t="shared" si="2"/>
        <v>6</v>
      </c>
      <c r="M18" s="42">
        <f t="shared" si="2"/>
        <v>7</v>
      </c>
      <c r="N18" s="42">
        <f t="shared" si="2"/>
        <v>8</v>
      </c>
      <c r="O18" s="42">
        <f t="shared" si="2"/>
        <v>9</v>
      </c>
      <c r="P18" s="42">
        <f t="shared" si="2"/>
        <v>10</v>
      </c>
      <c r="Q18" s="42">
        <f t="shared" si="2"/>
        <v>11</v>
      </c>
      <c r="R18" s="42">
        <f t="shared" si="2"/>
        <v>12</v>
      </c>
      <c r="S18" s="42">
        <f t="shared" si="2"/>
        <v>13</v>
      </c>
      <c r="T18" s="42">
        <f t="shared" si="2"/>
        <v>14</v>
      </c>
      <c r="U18" s="42">
        <f t="shared" si="2"/>
        <v>15</v>
      </c>
      <c r="V18" s="42">
        <f t="shared" si="2"/>
        <v>16</v>
      </c>
      <c r="W18" s="42">
        <f t="shared" si="2"/>
        <v>17</v>
      </c>
      <c r="X18" s="42">
        <f t="shared" si="2"/>
        <v>18</v>
      </c>
      <c r="Y18" s="42">
        <f t="shared" si="3"/>
        <v>19</v>
      </c>
      <c r="Z18" s="42">
        <f t="shared" si="3"/>
        <v>20</v>
      </c>
      <c r="AA18" s="42">
        <f t="shared" si="3"/>
        <v>21</v>
      </c>
      <c r="AB18" s="42">
        <f t="shared" si="3"/>
        <v>22</v>
      </c>
      <c r="AC18" s="42">
        <f t="shared" si="3"/>
        <v>23</v>
      </c>
      <c r="AD18" s="42">
        <f t="shared" si="3"/>
        <v>24</v>
      </c>
      <c r="AE18" s="42">
        <f t="shared" si="3"/>
        <v>25</v>
      </c>
      <c r="AF18" s="42">
        <f t="shared" si="3"/>
        <v>26</v>
      </c>
      <c r="AG18" s="42">
        <f t="shared" si="3"/>
        <v>27</v>
      </c>
      <c r="AH18" s="42">
        <f t="shared" si="3"/>
        <v>28</v>
      </c>
      <c r="AI18" s="42">
        <f t="shared" si="3"/>
        <v>29</v>
      </c>
      <c r="AJ18" s="42">
        <f t="shared" si="3"/>
        <v>30</v>
      </c>
      <c r="AK18" s="42">
        <f t="shared" si="3"/>
        <v>31</v>
      </c>
      <c r="AL18" s="54" t="str">
        <f>VLOOKUP(7,TA,TI,FALSE)</f>
        <v>Summe</v>
      </c>
    </row>
    <row r="19" spans="2:38" ht="15.5" x14ac:dyDescent="0.3">
      <c r="B19" s="20"/>
      <c r="C19" s="33" t="str">
        <f>VLOOKUP(6,TA,TI,FALSE)</f>
        <v>Tätigkeiten:</v>
      </c>
      <c r="D19" s="34"/>
      <c r="E19" s="34"/>
      <c r="F19" s="34"/>
      <c r="G19" s="35" t="str">
        <f t="shared" ref="G19:AK19" si="4">IF(TI=2,IF(WEEKDAY(G17)=1,"Zo",IF(WEEKDAY(G17)=2,"Ma",IF(WEEKDAY(G17)=3,"Di",IF(WEEKDAY(G17)=4,"Wo",IF(WEEKDAY(G17)=5,"Do",IF(WEEKDAY(G17)=6,"Vr",IF(WEEKDAY(G17)=7,"Za"))))))),IF(WEEKDAY(G17)=1,"So",IF(WEEKDAY(G17)=2,"Mo",IF(WEEKDAY(G17)=3,"Di",IF(WEEKDAY(G17)=4,"Mi",IF(WEEKDAY(G17)=5,"Do",IF(WEEKDAY(G17)=6,"Fr",IF(WEEKDAY(G17)=7,"Sa"))))))))</f>
        <v>Di</v>
      </c>
      <c r="H19" s="40" t="str">
        <f t="shared" si="4"/>
        <v>Mi</v>
      </c>
      <c r="I19" s="40" t="str">
        <f t="shared" si="4"/>
        <v>Do</v>
      </c>
      <c r="J19" s="40" t="str">
        <f t="shared" si="4"/>
        <v>Fr</v>
      </c>
      <c r="K19" s="40" t="str">
        <f t="shared" si="4"/>
        <v>Sa</v>
      </c>
      <c r="L19" s="40" t="str">
        <f t="shared" si="4"/>
        <v>So</v>
      </c>
      <c r="M19" s="40" t="str">
        <f t="shared" si="4"/>
        <v>Mo</v>
      </c>
      <c r="N19" s="40" t="str">
        <f t="shared" si="4"/>
        <v>Di</v>
      </c>
      <c r="O19" s="40" t="str">
        <f t="shared" si="4"/>
        <v>Mi</v>
      </c>
      <c r="P19" s="40" t="str">
        <f t="shared" si="4"/>
        <v>Do</v>
      </c>
      <c r="Q19" s="40" t="str">
        <f t="shared" si="4"/>
        <v>Fr</v>
      </c>
      <c r="R19" s="40" t="str">
        <f t="shared" si="4"/>
        <v>Sa</v>
      </c>
      <c r="S19" s="40" t="str">
        <f t="shared" si="4"/>
        <v>So</v>
      </c>
      <c r="T19" s="40" t="str">
        <f t="shared" si="4"/>
        <v>Mo</v>
      </c>
      <c r="U19" s="40" t="str">
        <f t="shared" si="4"/>
        <v>Di</v>
      </c>
      <c r="V19" s="40" t="str">
        <f t="shared" si="4"/>
        <v>Mi</v>
      </c>
      <c r="W19" s="40" t="str">
        <f t="shared" si="4"/>
        <v>Do</v>
      </c>
      <c r="X19" s="40" t="str">
        <f t="shared" si="4"/>
        <v>Fr</v>
      </c>
      <c r="Y19" s="40" t="str">
        <f t="shared" si="4"/>
        <v>Sa</v>
      </c>
      <c r="Z19" s="40" t="str">
        <f t="shared" si="4"/>
        <v>So</v>
      </c>
      <c r="AA19" s="40" t="str">
        <f t="shared" si="4"/>
        <v>Mo</v>
      </c>
      <c r="AB19" s="40" t="str">
        <f t="shared" si="4"/>
        <v>Di</v>
      </c>
      <c r="AC19" s="40" t="str">
        <f t="shared" si="4"/>
        <v>Mi</v>
      </c>
      <c r="AD19" s="40" t="str">
        <f t="shared" si="4"/>
        <v>Do</v>
      </c>
      <c r="AE19" s="40" t="str">
        <f t="shared" si="4"/>
        <v>Fr</v>
      </c>
      <c r="AF19" s="40" t="str">
        <f t="shared" si="4"/>
        <v>Sa</v>
      </c>
      <c r="AG19" s="40" t="str">
        <f t="shared" si="4"/>
        <v>So</v>
      </c>
      <c r="AH19" s="40" t="str">
        <f t="shared" si="4"/>
        <v>Mo</v>
      </c>
      <c r="AI19" s="40" t="str">
        <f t="shared" si="4"/>
        <v>Di</v>
      </c>
      <c r="AJ19" s="40" t="str">
        <f t="shared" si="4"/>
        <v>Mi</v>
      </c>
      <c r="AK19" s="40" t="str">
        <f t="shared" si="4"/>
        <v>Do</v>
      </c>
      <c r="AL19" s="55"/>
    </row>
    <row r="20" spans="2:38" x14ac:dyDescent="0.3">
      <c r="B20" s="20"/>
      <c r="G20" s="43">
        <f>IF(OR(WEEKDAY(G17)=1,WEEKDAY(G17)=7),1,0)</f>
        <v>0</v>
      </c>
      <c r="H20" s="15">
        <f>IF(OR(WEEKDAY(H17)=1,WEEKDAY(H17)=7),1,0)</f>
        <v>0</v>
      </c>
      <c r="I20" s="15">
        <f t="shared" ref="I20:AK20" si="5">IF(OR(WEEKDAY(I17)=1,WEEKDAY(I17)=7),1,0)</f>
        <v>0</v>
      </c>
      <c r="J20" s="15">
        <f t="shared" si="5"/>
        <v>0</v>
      </c>
      <c r="K20" s="15">
        <f t="shared" si="5"/>
        <v>1</v>
      </c>
      <c r="L20" s="15">
        <f t="shared" si="5"/>
        <v>1</v>
      </c>
      <c r="M20" s="15">
        <f t="shared" si="5"/>
        <v>0</v>
      </c>
      <c r="N20" s="15">
        <f t="shared" si="5"/>
        <v>0</v>
      </c>
      <c r="O20" s="15">
        <f t="shared" si="5"/>
        <v>0</v>
      </c>
      <c r="P20" s="15">
        <f t="shared" si="5"/>
        <v>0</v>
      </c>
      <c r="Q20" s="15">
        <f t="shared" si="5"/>
        <v>0</v>
      </c>
      <c r="R20" s="15">
        <f t="shared" si="5"/>
        <v>1</v>
      </c>
      <c r="S20" s="15">
        <f t="shared" si="5"/>
        <v>1</v>
      </c>
      <c r="T20" s="15">
        <f t="shared" si="5"/>
        <v>0</v>
      </c>
      <c r="U20" s="15">
        <f t="shared" si="5"/>
        <v>0</v>
      </c>
      <c r="V20" s="15">
        <f t="shared" si="5"/>
        <v>0</v>
      </c>
      <c r="W20" s="15">
        <f t="shared" si="5"/>
        <v>0</v>
      </c>
      <c r="X20" s="15">
        <f t="shared" si="5"/>
        <v>0</v>
      </c>
      <c r="Y20" s="15">
        <f t="shared" si="5"/>
        <v>1</v>
      </c>
      <c r="Z20" s="15">
        <f t="shared" si="5"/>
        <v>1</v>
      </c>
      <c r="AA20" s="15">
        <f t="shared" si="5"/>
        <v>0</v>
      </c>
      <c r="AB20" s="15">
        <f t="shared" si="5"/>
        <v>0</v>
      </c>
      <c r="AC20" s="15">
        <f t="shared" si="5"/>
        <v>0</v>
      </c>
      <c r="AD20" s="15">
        <f t="shared" si="5"/>
        <v>0</v>
      </c>
      <c r="AE20" s="15">
        <f t="shared" si="5"/>
        <v>0</v>
      </c>
      <c r="AF20" s="15">
        <f t="shared" si="5"/>
        <v>1</v>
      </c>
      <c r="AG20" s="15">
        <f t="shared" si="5"/>
        <v>1</v>
      </c>
      <c r="AH20" s="15">
        <f t="shared" si="5"/>
        <v>0</v>
      </c>
      <c r="AI20" s="15">
        <f t="shared" si="5"/>
        <v>0</v>
      </c>
      <c r="AJ20" s="15">
        <f t="shared" si="5"/>
        <v>0</v>
      </c>
      <c r="AK20" s="15">
        <f t="shared" si="5"/>
        <v>0</v>
      </c>
      <c r="AL20" s="55"/>
    </row>
    <row r="21" spans="2:38" ht="38.25" customHeight="1" x14ac:dyDescent="0.3">
      <c r="B21" s="20"/>
      <c r="C21" s="203" t="str">
        <f>VLOOKUP(28,TA,TI,FALSE)</f>
        <v>Projektnummer und Projektname Interreg VI-A Deutschland-Nederland Projekte:</v>
      </c>
      <c r="D21" s="203"/>
      <c r="E21" s="203"/>
      <c r="G21" s="20"/>
      <c r="AL21" s="55"/>
    </row>
    <row r="22" spans="2:38" s="47" customFormat="1" ht="30.75" customHeight="1" x14ac:dyDescent="0.35">
      <c r="B22" s="37">
        <v>1</v>
      </c>
      <c r="C22" s="87">
        <f>IF(+Overzicht!C27="","",+Overzicht!C27)</f>
        <v>32011</v>
      </c>
      <c r="E22" s="167" t="str">
        <f>IF(+Overzicht!E27="","",+Overzicht!E27)</f>
        <v>EDL (Subprojekt EDL-XX)</v>
      </c>
      <c r="G22" s="89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2">
        <f t="shared" ref="AL22:AL27" si="6">SUM(G22:AK22)</f>
        <v>0</v>
      </c>
    </row>
    <row r="23" spans="2:38" s="47" customFormat="1" ht="30.75" customHeight="1" x14ac:dyDescent="0.35">
      <c r="B23" s="37">
        <v>2</v>
      </c>
      <c r="C23" s="87" t="str">
        <f>IF(+Overzicht!C28="","",+Overzicht!C28)</f>
        <v/>
      </c>
      <c r="E23" s="167" t="str">
        <f>IF(+Overzicht!E28="","",+Overzicht!E28)</f>
        <v/>
      </c>
      <c r="G23" s="89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2">
        <f t="shared" si="6"/>
        <v>0</v>
      </c>
    </row>
    <row r="24" spans="2:38" s="47" customFormat="1" ht="30.75" customHeight="1" x14ac:dyDescent="0.35">
      <c r="B24" s="37">
        <v>3</v>
      </c>
      <c r="C24" s="87" t="str">
        <f>IF(+Overzicht!C29="","",+Overzicht!C29)</f>
        <v/>
      </c>
      <c r="E24" s="167" t="str">
        <f>IF(+Overzicht!E29="","",+Overzicht!E29)</f>
        <v/>
      </c>
      <c r="G24" s="89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2">
        <f t="shared" si="6"/>
        <v>0</v>
      </c>
    </row>
    <row r="25" spans="2:38" s="47" customFormat="1" ht="30.75" customHeight="1" x14ac:dyDescent="0.35">
      <c r="B25" s="37">
        <v>4</v>
      </c>
      <c r="C25" s="87" t="str">
        <f>IF(+Overzicht!C30="","",+Overzicht!C30)</f>
        <v/>
      </c>
      <c r="E25" s="167" t="str">
        <f>IF(+Overzicht!E30="","",+Overzicht!E30)</f>
        <v/>
      </c>
      <c r="G25" s="89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2">
        <f t="shared" si="6"/>
        <v>0</v>
      </c>
    </row>
    <row r="26" spans="2:38" s="47" customFormat="1" ht="30.75" customHeight="1" x14ac:dyDescent="0.35">
      <c r="B26" s="37">
        <v>5</v>
      </c>
      <c r="C26" s="87" t="str">
        <f>IF(+Overzicht!C31="","",+Overzicht!C31)</f>
        <v/>
      </c>
      <c r="E26" s="167" t="str">
        <f>IF(+Overzicht!E31="","",+Overzicht!E31)</f>
        <v/>
      </c>
      <c r="G26" s="89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2">
        <f t="shared" si="6"/>
        <v>0</v>
      </c>
    </row>
    <row r="27" spans="2:38" s="128" customFormat="1" ht="18" x14ac:dyDescent="0.35">
      <c r="B27" s="124"/>
      <c r="C27" s="63" t="str">
        <f>VLOOKUP(29,TA,TI,FALSE)</f>
        <v>Summe Interreg VI-A Projekte:</v>
      </c>
      <c r="D27" s="61"/>
      <c r="E27" s="61"/>
      <c r="F27" s="61"/>
      <c r="G27" s="93">
        <f t="shared" ref="G27:AK27" si="7">SUM(G22:G26)</f>
        <v>0</v>
      </c>
      <c r="H27" s="94">
        <f t="shared" si="7"/>
        <v>0</v>
      </c>
      <c r="I27" s="94">
        <f t="shared" si="7"/>
        <v>0</v>
      </c>
      <c r="J27" s="94">
        <f t="shared" si="7"/>
        <v>0</v>
      </c>
      <c r="K27" s="94">
        <f t="shared" si="7"/>
        <v>0</v>
      </c>
      <c r="L27" s="94">
        <f t="shared" si="7"/>
        <v>0</v>
      </c>
      <c r="M27" s="94">
        <f t="shared" si="7"/>
        <v>0</v>
      </c>
      <c r="N27" s="94">
        <f t="shared" si="7"/>
        <v>0</v>
      </c>
      <c r="O27" s="94">
        <f t="shared" si="7"/>
        <v>0</v>
      </c>
      <c r="P27" s="94">
        <f t="shared" si="7"/>
        <v>0</v>
      </c>
      <c r="Q27" s="94">
        <f t="shared" si="7"/>
        <v>0</v>
      </c>
      <c r="R27" s="94">
        <f t="shared" si="7"/>
        <v>0</v>
      </c>
      <c r="S27" s="94">
        <f t="shared" si="7"/>
        <v>0</v>
      </c>
      <c r="T27" s="94">
        <f t="shared" si="7"/>
        <v>0</v>
      </c>
      <c r="U27" s="94">
        <f t="shared" si="7"/>
        <v>0</v>
      </c>
      <c r="V27" s="94">
        <f t="shared" si="7"/>
        <v>0</v>
      </c>
      <c r="W27" s="94">
        <f t="shared" si="7"/>
        <v>0</v>
      </c>
      <c r="X27" s="94">
        <f t="shared" si="7"/>
        <v>0</v>
      </c>
      <c r="Y27" s="94">
        <f t="shared" si="7"/>
        <v>0</v>
      </c>
      <c r="Z27" s="94">
        <f t="shared" si="7"/>
        <v>0</v>
      </c>
      <c r="AA27" s="94">
        <f t="shared" si="7"/>
        <v>0</v>
      </c>
      <c r="AB27" s="94">
        <f t="shared" si="7"/>
        <v>0</v>
      </c>
      <c r="AC27" s="94">
        <f t="shared" si="7"/>
        <v>0</v>
      </c>
      <c r="AD27" s="94">
        <f t="shared" si="7"/>
        <v>0</v>
      </c>
      <c r="AE27" s="94">
        <f t="shared" si="7"/>
        <v>0</v>
      </c>
      <c r="AF27" s="94">
        <f t="shared" si="7"/>
        <v>0</v>
      </c>
      <c r="AG27" s="94">
        <f t="shared" si="7"/>
        <v>0</v>
      </c>
      <c r="AH27" s="94">
        <f t="shared" si="7"/>
        <v>0</v>
      </c>
      <c r="AI27" s="94">
        <f t="shared" si="7"/>
        <v>0</v>
      </c>
      <c r="AJ27" s="94">
        <f t="shared" si="7"/>
        <v>0</v>
      </c>
      <c r="AK27" s="94">
        <f t="shared" si="7"/>
        <v>0</v>
      </c>
      <c r="AL27" s="95">
        <f t="shared" si="6"/>
        <v>0</v>
      </c>
    </row>
    <row r="28" spans="2:38" s="47" customFormat="1" ht="15.5" x14ac:dyDescent="0.35">
      <c r="B28" s="129"/>
      <c r="G28" s="96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2"/>
    </row>
    <row r="29" spans="2:38" s="47" customFormat="1" ht="17.5" x14ac:dyDescent="0.35">
      <c r="B29" s="129"/>
      <c r="C29" s="61" t="str">
        <f>VLOOKUP(42,TA,TI,FALSE)</f>
        <v>Sonstige Interreg-Projekte</v>
      </c>
      <c r="G29" s="98">
        <v>0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9">
        <v>0</v>
      </c>
      <c r="U29" s="99">
        <v>0</v>
      </c>
      <c r="V29" s="99">
        <v>0</v>
      </c>
      <c r="W29" s="99">
        <v>0</v>
      </c>
      <c r="X29" s="99">
        <v>0</v>
      </c>
      <c r="Y29" s="99">
        <v>0</v>
      </c>
      <c r="Z29" s="99">
        <v>0</v>
      </c>
      <c r="AA29" s="99">
        <v>0</v>
      </c>
      <c r="AB29" s="99">
        <v>0</v>
      </c>
      <c r="AC29" s="99">
        <v>0</v>
      </c>
      <c r="AD29" s="99">
        <v>0</v>
      </c>
      <c r="AE29" s="99">
        <v>0</v>
      </c>
      <c r="AF29" s="99">
        <v>0</v>
      </c>
      <c r="AG29" s="99">
        <v>0</v>
      </c>
      <c r="AH29" s="99">
        <v>0</v>
      </c>
      <c r="AI29" s="99">
        <v>0</v>
      </c>
      <c r="AJ29" s="100">
        <v>0</v>
      </c>
      <c r="AK29" s="100">
        <v>0</v>
      </c>
      <c r="AL29" s="92">
        <f>SUM(G29:AK29)</f>
        <v>0</v>
      </c>
    </row>
    <row r="30" spans="2:38" s="47" customFormat="1" ht="15.5" x14ac:dyDescent="0.35">
      <c r="B30" s="129"/>
      <c r="G30" s="146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92"/>
    </row>
    <row r="31" spans="2:38" s="47" customFormat="1" ht="17.5" x14ac:dyDescent="0.35">
      <c r="B31" s="129"/>
      <c r="C31" s="61" t="str">
        <f>VLOOKUP(30,TA,TI,FALSE)</f>
        <v>Sonstige, geförderte Projekte</v>
      </c>
      <c r="D31" s="61"/>
      <c r="E31" s="61"/>
      <c r="F31" s="61"/>
      <c r="G31" s="101">
        <v>0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  <c r="S31" s="100">
        <v>0</v>
      </c>
      <c r="T31" s="100">
        <v>0</v>
      </c>
      <c r="U31" s="100">
        <v>0</v>
      </c>
      <c r="V31" s="100">
        <v>0</v>
      </c>
      <c r="W31" s="100">
        <v>0</v>
      </c>
      <c r="X31" s="100">
        <v>0</v>
      </c>
      <c r="Y31" s="100">
        <v>0</v>
      </c>
      <c r="Z31" s="100">
        <v>0</v>
      </c>
      <c r="AA31" s="100">
        <v>0</v>
      </c>
      <c r="AB31" s="100">
        <v>0</v>
      </c>
      <c r="AC31" s="100">
        <v>0</v>
      </c>
      <c r="AD31" s="100">
        <v>0</v>
      </c>
      <c r="AE31" s="100">
        <v>0</v>
      </c>
      <c r="AF31" s="100">
        <v>0</v>
      </c>
      <c r="AG31" s="100">
        <v>0</v>
      </c>
      <c r="AH31" s="100">
        <v>0</v>
      </c>
      <c r="AI31" s="100">
        <v>0</v>
      </c>
      <c r="AJ31" s="100">
        <v>0</v>
      </c>
      <c r="AK31" s="100">
        <v>0</v>
      </c>
      <c r="AL31" s="92">
        <f>SUM(G31:AK31)</f>
        <v>0</v>
      </c>
    </row>
    <row r="32" spans="2:38" s="47" customFormat="1" ht="15.5" x14ac:dyDescent="0.35">
      <c r="B32" s="129"/>
      <c r="G32" s="146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92"/>
    </row>
    <row r="33" spans="2:38" s="47" customFormat="1" ht="17.5" x14ac:dyDescent="0.35">
      <c r="B33" s="129"/>
      <c r="C33" s="61" t="str">
        <f>VLOOKUP(31,TA,TI,FALSE)</f>
        <v>Sonstige Tätigkeiten</v>
      </c>
      <c r="D33" s="61"/>
      <c r="E33" s="61"/>
      <c r="F33" s="61"/>
      <c r="G33" s="101">
        <v>0</v>
      </c>
      <c r="H33" s="100">
        <v>0</v>
      </c>
      <c r="I33" s="100">
        <v>0</v>
      </c>
      <c r="J33" s="100">
        <v>0</v>
      </c>
      <c r="K33" s="100">
        <v>0</v>
      </c>
      <c r="L33" s="100">
        <v>0</v>
      </c>
      <c r="M33" s="100">
        <v>0</v>
      </c>
      <c r="N33" s="100">
        <v>0</v>
      </c>
      <c r="O33" s="100">
        <v>0</v>
      </c>
      <c r="P33" s="100">
        <v>0</v>
      </c>
      <c r="Q33" s="100">
        <v>0</v>
      </c>
      <c r="R33" s="100">
        <v>0</v>
      </c>
      <c r="S33" s="100">
        <v>0</v>
      </c>
      <c r="T33" s="100">
        <v>0</v>
      </c>
      <c r="U33" s="100">
        <v>0</v>
      </c>
      <c r="V33" s="100">
        <v>0</v>
      </c>
      <c r="W33" s="100">
        <v>0</v>
      </c>
      <c r="X33" s="100">
        <v>0</v>
      </c>
      <c r="Y33" s="100">
        <v>0</v>
      </c>
      <c r="Z33" s="100">
        <v>0</v>
      </c>
      <c r="AA33" s="100">
        <v>0</v>
      </c>
      <c r="AB33" s="100">
        <v>0</v>
      </c>
      <c r="AC33" s="100">
        <v>0</v>
      </c>
      <c r="AD33" s="100">
        <v>0</v>
      </c>
      <c r="AE33" s="100">
        <v>0</v>
      </c>
      <c r="AF33" s="100">
        <v>0</v>
      </c>
      <c r="AG33" s="100">
        <v>0</v>
      </c>
      <c r="AH33" s="100">
        <v>0</v>
      </c>
      <c r="AI33" s="100">
        <v>0</v>
      </c>
      <c r="AJ33" s="100">
        <v>0</v>
      </c>
      <c r="AK33" s="100">
        <v>0</v>
      </c>
      <c r="AL33" s="92">
        <f>SUM(G33:AK33)</f>
        <v>0</v>
      </c>
    </row>
    <row r="34" spans="2:38" s="47" customFormat="1" ht="15.5" x14ac:dyDescent="0.35">
      <c r="B34" s="129"/>
      <c r="G34" s="146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92"/>
    </row>
    <row r="35" spans="2:38" s="47" customFormat="1" ht="18" x14ac:dyDescent="0.35">
      <c r="B35" s="136"/>
      <c r="C35" s="102" t="str">
        <f>VLOOKUP(8,TA,TI,FALSE)</f>
        <v>Stunden insgesamt</v>
      </c>
      <c r="D35" s="103"/>
      <c r="E35" s="103"/>
      <c r="F35" s="103"/>
      <c r="G35" s="104">
        <f t="shared" ref="G35:AK35" si="8">SUM(G27:G33)</f>
        <v>0</v>
      </c>
      <c r="H35" s="105">
        <f t="shared" si="8"/>
        <v>0</v>
      </c>
      <c r="I35" s="105">
        <f t="shared" si="8"/>
        <v>0</v>
      </c>
      <c r="J35" s="105">
        <f t="shared" si="8"/>
        <v>0</v>
      </c>
      <c r="K35" s="105">
        <f t="shared" si="8"/>
        <v>0</v>
      </c>
      <c r="L35" s="105">
        <f t="shared" si="8"/>
        <v>0</v>
      </c>
      <c r="M35" s="105">
        <f t="shared" si="8"/>
        <v>0</v>
      </c>
      <c r="N35" s="105">
        <f t="shared" si="8"/>
        <v>0</v>
      </c>
      <c r="O35" s="105">
        <f t="shared" si="8"/>
        <v>0</v>
      </c>
      <c r="P35" s="105">
        <f t="shared" si="8"/>
        <v>0</v>
      </c>
      <c r="Q35" s="105">
        <f t="shared" si="8"/>
        <v>0</v>
      </c>
      <c r="R35" s="105">
        <f t="shared" si="8"/>
        <v>0</v>
      </c>
      <c r="S35" s="105">
        <f t="shared" si="8"/>
        <v>0</v>
      </c>
      <c r="T35" s="105">
        <f t="shared" si="8"/>
        <v>0</v>
      </c>
      <c r="U35" s="105">
        <f t="shared" si="8"/>
        <v>0</v>
      </c>
      <c r="V35" s="105">
        <f t="shared" si="8"/>
        <v>0</v>
      </c>
      <c r="W35" s="105">
        <f t="shared" si="8"/>
        <v>0</v>
      </c>
      <c r="X35" s="105">
        <f t="shared" si="8"/>
        <v>0</v>
      </c>
      <c r="Y35" s="105">
        <f t="shared" si="8"/>
        <v>0</v>
      </c>
      <c r="Z35" s="105">
        <f t="shared" si="8"/>
        <v>0</v>
      </c>
      <c r="AA35" s="105">
        <f t="shared" si="8"/>
        <v>0</v>
      </c>
      <c r="AB35" s="105">
        <f t="shared" si="8"/>
        <v>0</v>
      </c>
      <c r="AC35" s="105">
        <f t="shared" si="8"/>
        <v>0</v>
      </c>
      <c r="AD35" s="105">
        <f t="shared" si="8"/>
        <v>0</v>
      </c>
      <c r="AE35" s="105">
        <f t="shared" si="8"/>
        <v>0</v>
      </c>
      <c r="AF35" s="105">
        <f t="shared" si="8"/>
        <v>0</v>
      </c>
      <c r="AG35" s="105">
        <f t="shared" si="8"/>
        <v>0</v>
      </c>
      <c r="AH35" s="105">
        <f t="shared" si="8"/>
        <v>0</v>
      </c>
      <c r="AI35" s="105">
        <f t="shared" si="8"/>
        <v>0</v>
      </c>
      <c r="AJ35" s="105">
        <f t="shared" si="8"/>
        <v>0</v>
      </c>
      <c r="AK35" s="105">
        <f t="shared" si="8"/>
        <v>0</v>
      </c>
      <c r="AL35" s="106">
        <f>SUM(G35:AK35)</f>
        <v>0</v>
      </c>
    </row>
    <row r="38" spans="2:38" ht="18" customHeight="1" x14ac:dyDescent="0.3">
      <c r="B38" s="217" t="str">
        <f>VLOOKUP(27,TA,TI,FALSE)</f>
        <v>Wir bestätigen, dass die Daten korrekt und vollständig ausgefüllt wurden. Die geleisteten Projektarbeitsstunden waren im Rahmen einer effizienten und effektiven Projektdurchführung erforderlich.</v>
      </c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9"/>
    </row>
    <row r="39" spans="2:38" ht="14.25" customHeight="1" x14ac:dyDescent="0.3">
      <c r="B39" s="220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2"/>
    </row>
    <row r="47" spans="2:38" x14ac:dyDescent="0.3">
      <c r="B47" s="36"/>
      <c r="C47" s="36"/>
      <c r="D47" s="36"/>
      <c r="E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9" spans="2:38" s="61" customFormat="1" ht="21" customHeight="1" x14ac:dyDescent="0.35">
      <c r="B49" s="224" t="str">
        <f>VLOOKUP(24,TA,TI,FALSE)</f>
        <v>Ort, Datum</v>
      </c>
      <c r="C49" s="224"/>
      <c r="D49" s="224"/>
      <c r="E49" s="224"/>
      <c r="F49" s="60"/>
      <c r="K49" s="224" t="str">
        <f>VLOOKUP(25,TA,TI,FALSE)</f>
        <v>Unterschrift Mitarbeiter(in)</v>
      </c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AA49" s="224" t="str">
        <f>VLOOKUP(26,TA,TI,FALSE)</f>
        <v>Unterschrift Vorgesetzte(r)</v>
      </c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</row>
    <row r="51" spans="2:38" x14ac:dyDescent="0.3">
      <c r="B51" s="212" t="str">
        <f>+Jun!B51</f>
        <v>Jede Änderung an dieser Datei macht die Stundenzettel ungültig und kann zu ihrer Ablehnung führen.</v>
      </c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2"/>
      <c r="AL51" s="212"/>
    </row>
  </sheetData>
  <sheetProtection algorithmName="SHA-512" hashValue="rpSJyM8TLRhB3PL9jSkCP7wAYrIIuNb7AKf2BD8XXMOjxYYi1vfo+b5JeV4QGRp8c2L2AtuvGMIemuOrJIqtXA==" saltValue="m5hxh1uAw3aepqBPObMaiA==" spinCount="100000" sheet="1" objects="1" scenarios="1" insertColumns="0" deleteColumns="0" selectLockedCells="1"/>
  <mergeCells count="28">
    <mergeCell ref="B10:E10"/>
    <mergeCell ref="G10:AA10"/>
    <mergeCell ref="B15:C15"/>
    <mergeCell ref="G15:AA15"/>
    <mergeCell ref="B16:C16"/>
    <mergeCell ref="G16:AA16"/>
    <mergeCell ref="B12:C12"/>
    <mergeCell ref="G12:AA12"/>
    <mergeCell ref="B13:C13"/>
    <mergeCell ref="G13:AA13"/>
    <mergeCell ref="B14:C14"/>
    <mergeCell ref="G14:AA14"/>
    <mergeCell ref="B51:AL51"/>
    <mergeCell ref="AD12:AJ13"/>
    <mergeCell ref="B38:AL39"/>
    <mergeCell ref="G1:AL1"/>
    <mergeCell ref="G2:AL2"/>
    <mergeCell ref="B49:E49"/>
    <mergeCell ref="K49:V49"/>
    <mergeCell ref="AA49:AL49"/>
    <mergeCell ref="V3:W3"/>
    <mergeCell ref="G4:H4"/>
    <mergeCell ref="L4:N4"/>
    <mergeCell ref="G6:AA6"/>
    <mergeCell ref="G8:AA8"/>
    <mergeCell ref="C21:E21"/>
    <mergeCell ref="X4:Y4"/>
    <mergeCell ref="Z4:AA4"/>
  </mergeCells>
  <conditionalFormatting sqref="G18:G35">
    <cfRule type="expression" dxfId="91" priority="31">
      <formula>+$G$20=1</formula>
    </cfRule>
  </conditionalFormatting>
  <conditionalFormatting sqref="H18:H35">
    <cfRule type="expression" dxfId="90" priority="30">
      <formula>+$H$20=1</formula>
    </cfRule>
  </conditionalFormatting>
  <conditionalFormatting sqref="I18:I35">
    <cfRule type="expression" dxfId="89" priority="29">
      <formula>+$I$20=1</formula>
    </cfRule>
  </conditionalFormatting>
  <conditionalFormatting sqref="J18:J35">
    <cfRule type="expression" dxfId="88" priority="28">
      <formula>+$J$20=1</formula>
    </cfRule>
  </conditionalFormatting>
  <conditionalFormatting sqref="K18:K35">
    <cfRule type="expression" dxfId="87" priority="27">
      <formula>+$K$20=1</formula>
    </cfRule>
  </conditionalFormatting>
  <conditionalFormatting sqref="L18:L35">
    <cfRule type="expression" dxfId="86" priority="26">
      <formula>+$L$20=1</formula>
    </cfRule>
  </conditionalFormatting>
  <conditionalFormatting sqref="M18:M35">
    <cfRule type="expression" dxfId="85" priority="25">
      <formula>+$M$20=1</formula>
    </cfRule>
  </conditionalFormatting>
  <conditionalFormatting sqref="N18:N35">
    <cfRule type="expression" dxfId="84" priority="24">
      <formula>+$N$20=1</formula>
    </cfRule>
  </conditionalFormatting>
  <conditionalFormatting sqref="O18:O35">
    <cfRule type="expression" dxfId="83" priority="23">
      <formula>+$O$20=1</formula>
    </cfRule>
  </conditionalFormatting>
  <conditionalFormatting sqref="P18:P35">
    <cfRule type="expression" dxfId="82" priority="22">
      <formula>+$P$20=1</formula>
    </cfRule>
  </conditionalFormatting>
  <conditionalFormatting sqref="Q18:Q35">
    <cfRule type="expression" dxfId="81" priority="21">
      <formula>+$Q$20=1</formula>
    </cfRule>
  </conditionalFormatting>
  <conditionalFormatting sqref="R18:R35">
    <cfRule type="expression" dxfId="80" priority="20">
      <formula>+$R$20=1</formula>
    </cfRule>
  </conditionalFormatting>
  <conditionalFormatting sqref="S18:S35">
    <cfRule type="expression" dxfId="79" priority="19">
      <formula>+$S$20=1</formula>
    </cfRule>
  </conditionalFormatting>
  <conditionalFormatting sqref="T18:T35">
    <cfRule type="expression" dxfId="78" priority="18">
      <formula>+$T$20=1</formula>
    </cfRule>
  </conditionalFormatting>
  <conditionalFormatting sqref="U18:U35">
    <cfRule type="expression" dxfId="77" priority="17">
      <formula>+$U$20=1</formula>
    </cfRule>
  </conditionalFormatting>
  <conditionalFormatting sqref="V18:V35">
    <cfRule type="expression" dxfId="76" priority="16">
      <formula>+$V$20=1</formula>
    </cfRule>
  </conditionalFormatting>
  <conditionalFormatting sqref="W18:W35">
    <cfRule type="expression" dxfId="75" priority="15">
      <formula>+$W$20=1</formula>
    </cfRule>
  </conditionalFormatting>
  <conditionalFormatting sqref="X18:X35">
    <cfRule type="expression" dxfId="74" priority="14">
      <formula>+$X$20=1</formula>
    </cfRule>
  </conditionalFormatting>
  <conditionalFormatting sqref="Y18:Y35">
    <cfRule type="expression" dxfId="73" priority="13">
      <formula>+$Y$20=1</formula>
    </cfRule>
  </conditionalFormatting>
  <conditionalFormatting sqref="Z18:Z35">
    <cfRule type="expression" dxfId="72" priority="12">
      <formula>+$Z$20=1</formula>
    </cfRule>
  </conditionalFormatting>
  <conditionalFormatting sqref="AA18:AA35">
    <cfRule type="expression" dxfId="71" priority="11">
      <formula>+$AA$20=1</formula>
    </cfRule>
  </conditionalFormatting>
  <conditionalFormatting sqref="AB18:AB35">
    <cfRule type="expression" dxfId="70" priority="10">
      <formula>+$AB$20=1</formula>
    </cfRule>
  </conditionalFormatting>
  <conditionalFormatting sqref="AC18:AC35">
    <cfRule type="expression" dxfId="69" priority="9">
      <formula>+$AC$20=1</formula>
    </cfRule>
  </conditionalFormatting>
  <conditionalFormatting sqref="AD18:AD35">
    <cfRule type="expression" dxfId="68" priority="8">
      <formula>+$AD$20=1</formula>
    </cfRule>
  </conditionalFormatting>
  <conditionalFormatting sqref="AE18:AE35">
    <cfRule type="expression" dxfId="67" priority="7">
      <formula>$AE$20=1</formula>
    </cfRule>
  </conditionalFormatting>
  <conditionalFormatting sqref="AF18:AF35">
    <cfRule type="expression" dxfId="66" priority="6">
      <formula>+$AF$20=1</formula>
    </cfRule>
  </conditionalFormatting>
  <conditionalFormatting sqref="AG18:AG35">
    <cfRule type="expression" dxfId="65" priority="5">
      <formula>+$AG$20=1</formula>
    </cfRule>
  </conditionalFormatting>
  <conditionalFormatting sqref="AH18:AH35">
    <cfRule type="expression" dxfId="64" priority="4">
      <formula>+$AH$20=1</formula>
    </cfRule>
  </conditionalFormatting>
  <conditionalFormatting sqref="AI18:AI35">
    <cfRule type="expression" dxfId="63" priority="3">
      <formula>+$AI$20=1</formula>
    </cfRule>
  </conditionalFormatting>
  <conditionalFormatting sqref="AJ18:AJ35">
    <cfRule type="expression" dxfId="62" priority="2">
      <formula>+$AJ$20=1</formula>
    </cfRule>
  </conditionalFormatting>
  <conditionalFormatting sqref="AK18:AK35">
    <cfRule type="expression" dxfId="61" priority="1">
      <formula>+$AK$20=1</formula>
    </cfRule>
  </conditionalFormatting>
  <printOptions horizontalCentered="1" verticalCentered="1"/>
  <pageMargins left="0.23622047244094491" right="0.19685039370078741" top="0.74803149606299213" bottom="0.31496062992125984" header="0.31496062992125984" footer="0.31496062992125984"/>
  <pageSetup paperSize="9" scale="45" orientation="landscape" r:id="rId1"/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D980C-C31D-4DAE-974E-A254A53B5795}">
  <sheetPr>
    <tabColor theme="4" tint="0.79998168889431442"/>
    <pageSetUpPr fitToPage="1"/>
  </sheetPr>
  <dimension ref="B1:AL51"/>
  <sheetViews>
    <sheetView zoomScale="80" zoomScaleNormal="80" workbookViewId="0">
      <selection activeCell="G22" sqref="G22"/>
    </sheetView>
  </sheetViews>
  <sheetFormatPr baseColWidth="10" defaultColWidth="9.08984375" defaultRowHeight="14" x14ac:dyDescent="0.3"/>
  <cols>
    <col min="1" max="1" width="4.453125" style="8" bestFit="1" customWidth="1"/>
    <col min="2" max="2" width="3" style="8" customWidth="1"/>
    <col min="3" max="3" width="8" style="8" customWidth="1"/>
    <col min="4" max="4" width="3.08984375" style="8" customWidth="1"/>
    <col min="5" max="5" width="41.6328125" style="8" customWidth="1"/>
    <col min="6" max="6" width="2.08984375" style="8" customWidth="1"/>
    <col min="7" max="36" width="7.54296875" style="8" customWidth="1"/>
    <col min="37" max="37" width="10" style="8" bestFit="1" customWidth="1"/>
    <col min="38" max="16384" width="9.08984375" style="8"/>
  </cols>
  <sheetData>
    <row r="1" spans="2:38" ht="30" customHeight="1" x14ac:dyDescent="0.3">
      <c r="G1" s="226" t="str">
        <f>VLOOKUP(22,TA,TI,FALSE)</f>
        <v>Monatsübersicht geleistete Stunden</v>
      </c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</row>
    <row r="2" spans="2:38" ht="14.5" x14ac:dyDescent="0.35">
      <c r="G2" s="227" t="str">
        <f>VLOOKUP(23,TA,TI,FALSE)</f>
        <v>Für ein Projekt im Rahmen des Interreg VI-A Programms Deutschland-Nederland</v>
      </c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</row>
    <row r="3" spans="2:38" x14ac:dyDescent="0.3">
      <c r="V3" s="199"/>
      <c r="W3" s="199"/>
    </row>
    <row r="4" spans="2:38" ht="23" x14ac:dyDescent="0.5">
      <c r="B4" s="26" t="str">
        <f>VLOOKUP(1,TA,TI,FALSE)</f>
        <v>Jahr</v>
      </c>
      <c r="G4" s="230">
        <f>+Overzicht!G5</f>
        <v>2024</v>
      </c>
      <c r="H4" s="230"/>
      <c r="J4" s="26" t="str">
        <f>VLOOKUP(5,TA,TI,FALSE)</f>
        <v>Monat</v>
      </c>
      <c r="L4" s="230" t="str">
        <f>VLOOKUP(19,TA,+Sheet2!L1+2,FALSE)</f>
        <v>November</v>
      </c>
      <c r="M4" s="230"/>
      <c r="N4" s="230"/>
      <c r="X4" s="194" t="s">
        <v>67</v>
      </c>
      <c r="Y4" s="194"/>
      <c r="Z4" s="214">
        <f>+Overzicht!Q24</f>
        <v>1</v>
      </c>
      <c r="AA4" s="214"/>
    </row>
    <row r="5" spans="2:38" ht="18" x14ac:dyDescent="0.4">
      <c r="B5" s="26"/>
    </row>
    <row r="6" spans="2:38" ht="20" x14ac:dyDescent="0.4">
      <c r="B6" s="27" t="str">
        <f>VLOOKUP(2,TA,TI,FALSE)</f>
        <v>Vor- und Nachname Projektmitarbeiter(in)</v>
      </c>
      <c r="D6" s="28"/>
      <c r="E6" s="28"/>
      <c r="F6" s="28"/>
      <c r="G6" s="213">
        <f>+Overzicht!G7</f>
        <v>0</v>
      </c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</row>
    <row r="7" spans="2:38" ht="18" x14ac:dyDescent="0.4">
      <c r="B7" s="29"/>
      <c r="D7" s="30"/>
      <c r="E7" s="30"/>
      <c r="F7" s="30"/>
    </row>
    <row r="8" spans="2:38" ht="20" x14ac:dyDescent="0.4">
      <c r="B8" s="26" t="str">
        <f>VLOOKUP(3,TA,TI,FALSE)</f>
        <v>Projektpartner, für den gearbeitet wurde</v>
      </c>
      <c r="G8" s="213">
        <f>+Overzicht!G9</f>
        <v>0</v>
      </c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</row>
    <row r="9" spans="2:38" ht="18" x14ac:dyDescent="0.4">
      <c r="C9" s="26"/>
    </row>
    <row r="10" spans="2:38" ht="23.25" customHeight="1" x14ac:dyDescent="0.4">
      <c r="B10" s="216" t="str">
        <f>VLOOKUP(47,TA,TI,FALSE)</f>
        <v>Projektnummer und -Name (Interreg DE-NL)</v>
      </c>
      <c r="C10" s="216"/>
      <c r="D10" s="216"/>
      <c r="E10" s="216"/>
      <c r="G10" s="207" t="str">
        <f>VLOOKUP(48,TA,TI,FALSE)</f>
        <v>Genehmigte Leistungsgruppe (LG) &amp; Projektfunktion  - InterDB</v>
      </c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</row>
    <row r="11" spans="2:38" ht="23.25" customHeight="1" x14ac:dyDescent="0.3">
      <c r="B11" s="64"/>
      <c r="C11" s="64"/>
      <c r="D11" s="64"/>
      <c r="E11" s="64"/>
      <c r="G11" s="69"/>
      <c r="H11" s="69"/>
      <c r="I11" s="69"/>
      <c r="J11" s="69"/>
      <c r="K11" s="69"/>
      <c r="L11" s="69"/>
      <c r="M11" s="69"/>
      <c r="N11" s="69"/>
      <c r="O11" s="69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</row>
    <row r="12" spans="2:38" ht="23.25" customHeight="1" x14ac:dyDescent="0.3">
      <c r="B12" s="225">
        <f>IF(+C22="","",+C22)</f>
        <v>32011</v>
      </c>
      <c r="C12" s="225"/>
      <c r="D12" s="64"/>
      <c r="E12" s="64" t="str">
        <f>IF(+E22="","",+E22)</f>
        <v>EDL (Subprojekt EDL-XX)</v>
      </c>
      <c r="G12" s="215" t="str">
        <f>IFERROR(CONCATENATE(IF(VLOOKUP(+B12,PRF,17,FALSE)="","",VLOOKUP(+B12,PRF,17,FALSE))," - ",IF(VLOOKUP(+B12,PRF,5,FALSE)="","",VLOOKUP(+B12,PRF,5,FALSE))),"")</f>
        <v>3 - Lehrer*in</v>
      </c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D12" s="229"/>
      <c r="AE12" s="229"/>
      <c r="AF12" s="229"/>
      <c r="AG12" s="229"/>
      <c r="AH12" s="229"/>
      <c r="AI12" s="229"/>
      <c r="AJ12" s="229"/>
    </row>
    <row r="13" spans="2:38" ht="23.25" customHeight="1" x14ac:dyDescent="0.3">
      <c r="B13" s="225" t="str">
        <f t="shared" ref="B13:B16" si="0">IF(+C23="","",+C23)</f>
        <v/>
      </c>
      <c r="C13" s="225"/>
      <c r="D13" s="64"/>
      <c r="E13" s="64" t="str">
        <f t="shared" ref="E13:E16" si="1">IF(+E23="","",+E23)</f>
        <v/>
      </c>
      <c r="G13" s="215" t="str">
        <f>IFERROR(CONCATENATE(IF(VLOOKUP(+B13,PRF,17,FALSE)="","",VLOOKUP(+B13,PRF,17,FALSE))," - ",IF(VLOOKUP(+B13,PRF,5,FALSE)="","",VLOOKUP(+B13,PRF,5,FALSE))),"")</f>
        <v/>
      </c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D13" s="229"/>
      <c r="AE13" s="229"/>
      <c r="AF13" s="229"/>
      <c r="AG13" s="229"/>
      <c r="AH13" s="229"/>
      <c r="AI13" s="229"/>
      <c r="AJ13" s="229"/>
    </row>
    <row r="14" spans="2:38" ht="23.25" customHeight="1" x14ac:dyDescent="0.3">
      <c r="B14" s="225" t="str">
        <f t="shared" si="0"/>
        <v/>
      </c>
      <c r="C14" s="225"/>
      <c r="D14" s="64"/>
      <c r="E14" s="64" t="str">
        <f t="shared" si="1"/>
        <v/>
      </c>
      <c r="G14" s="215" t="str">
        <f>IFERROR(CONCATENATE(IF(VLOOKUP(+B14,PRF,17,FALSE)="","",VLOOKUP(+B14,PRF,17,FALSE))," - ",IF(VLOOKUP(+B14,PRF,5,FALSE)="","",VLOOKUP(+B14,PRF,5,FALSE))),"")</f>
        <v/>
      </c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</row>
    <row r="15" spans="2:38" ht="23.25" customHeight="1" x14ac:dyDescent="0.3">
      <c r="B15" s="225" t="str">
        <f t="shared" si="0"/>
        <v/>
      </c>
      <c r="C15" s="225"/>
      <c r="D15" s="64"/>
      <c r="E15" s="64" t="str">
        <f t="shared" si="1"/>
        <v/>
      </c>
      <c r="G15" s="215" t="str">
        <f>IFERROR(CONCATENATE(IF(VLOOKUP(+B15,PRF,17,FALSE)="","",VLOOKUP(+B15,PRF,17,FALSE))," - ",IF(VLOOKUP(+B15,PRF,5,FALSE)="","",VLOOKUP(+B15,PRF,5,FALSE))),"")</f>
        <v/>
      </c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</row>
    <row r="16" spans="2:38" ht="23.25" customHeight="1" x14ac:dyDescent="0.3">
      <c r="B16" s="225" t="str">
        <f t="shared" si="0"/>
        <v/>
      </c>
      <c r="C16" s="225"/>
      <c r="D16" s="64"/>
      <c r="E16" s="64" t="str">
        <f t="shared" si="1"/>
        <v/>
      </c>
      <c r="G16" s="215" t="str">
        <f>IFERROR(CONCATENATE(IF(VLOOKUP(+B16,PRF,17,FALSE)="","",VLOOKUP(+B16,PRF,17,FALSE))," - ",IF(VLOOKUP(+B16,PRF,5,FALSE)="","",VLOOKUP(+B16,PRF,5,FALSE))),"")</f>
        <v/>
      </c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</row>
    <row r="17" spans="2:37" s="15" customFormat="1" x14ac:dyDescent="0.3">
      <c r="G17" s="16">
        <f>+Okt!AK17+1</f>
        <v>45597</v>
      </c>
      <c r="H17" s="16">
        <f>+G17+1</f>
        <v>45598</v>
      </c>
      <c r="I17" s="16">
        <f t="shared" ref="I17:X18" si="2">+H17+1</f>
        <v>45599</v>
      </c>
      <c r="J17" s="16">
        <f t="shared" si="2"/>
        <v>45600</v>
      </c>
      <c r="K17" s="16">
        <f t="shared" si="2"/>
        <v>45601</v>
      </c>
      <c r="L17" s="16">
        <f t="shared" si="2"/>
        <v>45602</v>
      </c>
      <c r="M17" s="16">
        <f t="shared" si="2"/>
        <v>45603</v>
      </c>
      <c r="N17" s="16">
        <f t="shared" si="2"/>
        <v>45604</v>
      </c>
      <c r="O17" s="16">
        <f t="shared" si="2"/>
        <v>45605</v>
      </c>
      <c r="P17" s="16">
        <f t="shared" si="2"/>
        <v>45606</v>
      </c>
      <c r="Q17" s="16">
        <f t="shared" si="2"/>
        <v>45607</v>
      </c>
      <c r="R17" s="16">
        <f t="shared" si="2"/>
        <v>45608</v>
      </c>
      <c r="S17" s="16">
        <f t="shared" si="2"/>
        <v>45609</v>
      </c>
      <c r="T17" s="16">
        <f t="shared" si="2"/>
        <v>45610</v>
      </c>
      <c r="U17" s="16">
        <f t="shared" si="2"/>
        <v>45611</v>
      </c>
      <c r="V17" s="16">
        <f t="shared" si="2"/>
        <v>45612</v>
      </c>
      <c r="W17" s="16">
        <f t="shared" si="2"/>
        <v>45613</v>
      </c>
      <c r="X17" s="16">
        <f t="shared" si="2"/>
        <v>45614</v>
      </c>
      <c r="Y17" s="16">
        <f t="shared" ref="Y17:AJ18" si="3">+X17+1</f>
        <v>45615</v>
      </c>
      <c r="Z17" s="16">
        <f t="shared" si="3"/>
        <v>45616</v>
      </c>
      <c r="AA17" s="16">
        <f t="shared" si="3"/>
        <v>45617</v>
      </c>
      <c r="AB17" s="16">
        <f t="shared" si="3"/>
        <v>45618</v>
      </c>
      <c r="AC17" s="16">
        <f t="shared" si="3"/>
        <v>45619</v>
      </c>
      <c r="AD17" s="16">
        <f t="shared" si="3"/>
        <v>45620</v>
      </c>
      <c r="AE17" s="16">
        <f t="shared" si="3"/>
        <v>45621</v>
      </c>
      <c r="AF17" s="16">
        <f t="shared" si="3"/>
        <v>45622</v>
      </c>
      <c r="AG17" s="16">
        <f t="shared" si="3"/>
        <v>45623</v>
      </c>
      <c r="AH17" s="16">
        <f t="shared" si="3"/>
        <v>45624</v>
      </c>
      <c r="AI17" s="16">
        <f t="shared" si="3"/>
        <v>45625</v>
      </c>
      <c r="AJ17" s="16">
        <f t="shared" si="3"/>
        <v>45626</v>
      </c>
    </row>
    <row r="18" spans="2:37" ht="15.5" x14ac:dyDescent="0.35">
      <c r="B18" s="17"/>
      <c r="C18" s="18"/>
      <c r="D18" s="19"/>
      <c r="E18" s="32" t="str">
        <f>CONCATENATE(VLOOKUP(37,TA,TI,FALSE),": ")</f>
        <v xml:space="preserve">Tag: </v>
      </c>
      <c r="F18" s="32"/>
      <c r="G18" s="41">
        <v>1</v>
      </c>
      <c r="H18" s="42">
        <f>+G18+1</f>
        <v>2</v>
      </c>
      <c r="I18" s="42">
        <f t="shared" si="2"/>
        <v>3</v>
      </c>
      <c r="J18" s="42">
        <f t="shared" si="2"/>
        <v>4</v>
      </c>
      <c r="K18" s="42">
        <f t="shared" si="2"/>
        <v>5</v>
      </c>
      <c r="L18" s="42">
        <f t="shared" si="2"/>
        <v>6</v>
      </c>
      <c r="M18" s="42">
        <f t="shared" si="2"/>
        <v>7</v>
      </c>
      <c r="N18" s="42">
        <f t="shared" si="2"/>
        <v>8</v>
      </c>
      <c r="O18" s="42">
        <f t="shared" si="2"/>
        <v>9</v>
      </c>
      <c r="P18" s="42">
        <f t="shared" si="2"/>
        <v>10</v>
      </c>
      <c r="Q18" s="42">
        <f t="shared" si="2"/>
        <v>11</v>
      </c>
      <c r="R18" s="42">
        <f t="shared" si="2"/>
        <v>12</v>
      </c>
      <c r="S18" s="42">
        <f t="shared" si="2"/>
        <v>13</v>
      </c>
      <c r="T18" s="42">
        <f t="shared" si="2"/>
        <v>14</v>
      </c>
      <c r="U18" s="42">
        <f t="shared" si="2"/>
        <v>15</v>
      </c>
      <c r="V18" s="42">
        <f t="shared" si="2"/>
        <v>16</v>
      </c>
      <c r="W18" s="42">
        <f t="shared" si="2"/>
        <v>17</v>
      </c>
      <c r="X18" s="42">
        <f t="shared" si="2"/>
        <v>18</v>
      </c>
      <c r="Y18" s="42">
        <f t="shared" si="3"/>
        <v>19</v>
      </c>
      <c r="Z18" s="42">
        <f t="shared" si="3"/>
        <v>20</v>
      </c>
      <c r="AA18" s="42">
        <f t="shared" si="3"/>
        <v>21</v>
      </c>
      <c r="AB18" s="42">
        <f t="shared" si="3"/>
        <v>22</v>
      </c>
      <c r="AC18" s="42">
        <f t="shared" si="3"/>
        <v>23</v>
      </c>
      <c r="AD18" s="42">
        <f t="shared" si="3"/>
        <v>24</v>
      </c>
      <c r="AE18" s="42">
        <f t="shared" si="3"/>
        <v>25</v>
      </c>
      <c r="AF18" s="42">
        <f t="shared" si="3"/>
        <v>26</v>
      </c>
      <c r="AG18" s="42">
        <f t="shared" si="3"/>
        <v>27</v>
      </c>
      <c r="AH18" s="42">
        <f t="shared" si="3"/>
        <v>28</v>
      </c>
      <c r="AI18" s="42">
        <f t="shared" si="3"/>
        <v>29</v>
      </c>
      <c r="AJ18" s="42">
        <f t="shared" si="3"/>
        <v>30</v>
      </c>
      <c r="AK18" s="54" t="str">
        <f>VLOOKUP(7,TA,TI,FALSE)</f>
        <v>Summe</v>
      </c>
    </row>
    <row r="19" spans="2:37" ht="15.5" x14ac:dyDescent="0.3">
      <c r="B19" s="20"/>
      <c r="C19" s="33" t="str">
        <f>VLOOKUP(6,TA,TI,FALSE)</f>
        <v>Tätigkeiten:</v>
      </c>
      <c r="D19" s="34"/>
      <c r="E19" s="34"/>
      <c r="F19" s="34"/>
      <c r="G19" s="35" t="str">
        <f t="shared" ref="G19:AJ19" si="4">IF(TI=2,IF(WEEKDAY(G17)=1,"Zo",IF(WEEKDAY(G17)=2,"Ma",IF(WEEKDAY(G17)=3,"Di",IF(WEEKDAY(G17)=4,"Wo",IF(WEEKDAY(G17)=5,"Do",IF(WEEKDAY(G17)=6,"Vr",IF(WEEKDAY(G17)=7,"Za"))))))),IF(WEEKDAY(G17)=1,"So",IF(WEEKDAY(G17)=2,"Mo",IF(WEEKDAY(G17)=3,"Di",IF(WEEKDAY(G17)=4,"Mi",IF(WEEKDAY(G17)=5,"Do",IF(WEEKDAY(G17)=6,"Fr",IF(WEEKDAY(G17)=7,"Sa"))))))))</f>
        <v>Fr</v>
      </c>
      <c r="H19" s="40" t="str">
        <f t="shared" si="4"/>
        <v>Sa</v>
      </c>
      <c r="I19" s="40" t="str">
        <f t="shared" si="4"/>
        <v>So</v>
      </c>
      <c r="J19" s="40" t="str">
        <f t="shared" si="4"/>
        <v>Mo</v>
      </c>
      <c r="K19" s="40" t="str">
        <f t="shared" si="4"/>
        <v>Di</v>
      </c>
      <c r="L19" s="40" t="str">
        <f t="shared" si="4"/>
        <v>Mi</v>
      </c>
      <c r="M19" s="40" t="str">
        <f t="shared" si="4"/>
        <v>Do</v>
      </c>
      <c r="N19" s="40" t="str">
        <f t="shared" si="4"/>
        <v>Fr</v>
      </c>
      <c r="O19" s="40" t="str">
        <f t="shared" si="4"/>
        <v>Sa</v>
      </c>
      <c r="P19" s="40" t="str">
        <f t="shared" si="4"/>
        <v>So</v>
      </c>
      <c r="Q19" s="40" t="str">
        <f t="shared" si="4"/>
        <v>Mo</v>
      </c>
      <c r="R19" s="40" t="str">
        <f t="shared" si="4"/>
        <v>Di</v>
      </c>
      <c r="S19" s="40" t="str">
        <f t="shared" si="4"/>
        <v>Mi</v>
      </c>
      <c r="T19" s="40" t="str">
        <f t="shared" si="4"/>
        <v>Do</v>
      </c>
      <c r="U19" s="40" t="str">
        <f t="shared" si="4"/>
        <v>Fr</v>
      </c>
      <c r="V19" s="40" t="str">
        <f t="shared" si="4"/>
        <v>Sa</v>
      </c>
      <c r="W19" s="40" t="str">
        <f t="shared" si="4"/>
        <v>So</v>
      </c>
      <c r="X19" s="40" t="str">
        <f t="shared" si="4"/>
        <v>Mo</v>
      </c>
      <c r="Y19" s="40" t="str">
        <f t="shared" si="4"/>
        <v>Di</v>
      </c>
      <c r="Z19" s="40" t="str">
        <f t="shared" si="4"/>
        <v>Mi</v>
      </c>
      <c r="AA19" s="40" t="str">
        <f t="shared" si="4"/>
        <v>Do</v>
      </c>
      <c r="AB19" s="40" t="str">
        <f t="shared" si="4"/>
        <v>Fr</v>
      </c>
      <c r="AC19" s="40" t="str">
        <f t="shared" si="4"/>
        <v>Sa</v>
      </c>
      <c r="AD19" s="40" t="str">
        <f t="shared" si="4"/>
        <v>So</v>
      </c>
      <c r="AE19" s="40" t="str">
        <f t="shared" si="4"/>
        <v>Mo</v>
      </c>
      <c r="AF19" s="40" t="str">
        <f t="shared" si="4"/>
        <v>Di</v>
      </c>
      <c r="AG19" s="40" t="str">
        <f t="shared" si="4"/>
        <v>Mi</v>
      </c>
      <c r="AH19" s="40" t="str">
        <f t="shared" si="4"/>
        <v>Do</v>
      </c>
      <c r="AI19" s="40" t="str">
        <f t="shared" si="4"/>
        <v>Fr</v>
      </c>
      <c r="AJ19" s="40" t="str">
        <f t="shared" si="4"/>
        <v>Sa</v>
      </c>
      <c r="AK19" s="55"/>
    </row>
    <row r="20" spans="2:37" x14ac:dyDescent="0.3">
      <c r="B20" s="20"/>
      <c r="G20" s="43">
        <f>IF(OR(WEEKDAY(G17)=1,WEEKDAY(G17)=7),1,0)</f>
        <v>0</v>
      </c>
      <c r="H20" s="15">
        <f>IF(OR(WEEKDAY(H17)=1,WEEKDAY(H17)=7),1,0)</f>
        <v>1</v>
      </c>
      <c r="I20" s="15">
        <f t="shared" ref="I20:AJ20" si="5">IF(OR(WEEKDAY(I17)=1,WEEKDAY(I17)=7),1,0)</f>
        <v>1</v>
      </c>
      <c r="J20" s="15">
        <f t="shared" si="5"/>
        <v>0</v>
      </c>
      <c r="K20" s="15">
        <f t="shared" si="5"/>
        <v>0</v>
      </c>
      <c r="L20" s="15">
        <f t="shared" si="5"/>
        <v>0</v>
      </c>
      <c r="M20" s="15">
        <f t="shared" si="5"/>
        <v>0</v>
      </c>
      <c r="N20" s="15">
        <f t="shared" si="5"/>
        <v>0</v>
      </c>
      <c r="O20" s="15">
        <f t="shared" si="5"/>
        <v>1</v>
      </c>
      <c r="P20" s="15">
        <f t="shared" si="5"/>
        <v>1</v>
      </c>
      <c r="Q20" s="15">
        <f t="shared" si="5"/>
        <v>0</v>
      </c>
      <c r="R20" s="15">
        <f t="shared" si="5"/>
        <v>0</v>
      </c>
      <c r="S20" s="15">
        <f t="shared" si="5"/>
        <v>0</v>
      </c>
      <c r="T20" s="15">
        <f t="shared" si="5"/>
        <v>0</v>
      </c>
      <c r="U20" s="15">
        <f t="shared" si="5"/>
        <v>0</v>
      </c>
      <c r="V20" s="15">
        <f t="shared" si="5"/>
        <v>1</v>
      </c>
      <c r="W20" s="15">
        <f t="shared" si="5"/>
        <v>1</v>
      </c>
      <c r="X20" s="15">
        <f t="shared" si="5"/>
        <v>0</v>
      </c>
      <c r="Y20" s="15">
        <f t="shared" si="5"/>
        <v>0</v>
      </c>
      <c r="Z20" s="15">
        <f t="shared" si="5"/>
        <v>0</v>
      </c>
      <c r="AA20" s="15">
        <f t="shared" si="5"/>
        <v>0</v>
      </c>
      <c r="AB20" s="15">
        <f t="shared" si="5"/>
        <v>0</v>
      </c>
      <c r="AC20" s="15">
        <f t="shared" si="5"/>
        <v>1</v>
      </c>
      <c r="AD20" s="15">
        <f t="shared" si="5"/>
        <v>1</v>
      </c>
      <c r="AE20" s="15">
        <f t="shared" si="5"/>
        <v>0</v>
      </c>
      <c r="AF20" s="15">
        <f t="shared" si="5"/>
        <v>0</v>
      </c>
      <c r="AG20" s="15">
        <f t="shared" si="5"/>
        <v>0</v>
      </c>
      <c r="AH20" s="15">
        <f t="shared" si="5"/>
        <v>0</v>
      </c>
      <c r="AI20" s="15">
        <f t="shared" si="5"/>
        <v>0</v>
      </c>
      <c r="AJ20" s="15">
        <f t="shared" si="5"/>
        <v>1</v>
      </c>
      <c r="AK20" s="55"/>
    </row>
    <row r="21" spans="2:37" ht="38.25" customHeight="1" x14ac:dyDescent="0.3">
      <c r="B21" s="20"/>
      <c r="C21" s="203" t="str">
        <f>VLOOKUP(28,TA,TI,FALSE)</f>
        <v>Projektnummer und Projektname Interreg VI-A Deutschland-Nederland Projekte:</v>
      </c>
      <c r="D21" s="203"/>
      <c r="E21" s="203"/>
      <c r="G21" s="20"/>
      <c r="AK21" s="55"/>
    </row>
    <row r="22" spans="2:37" s="47" customFormat="1" ht="30.75" customHeight="1" x14ac:dyDescent="0.35">
      <c r="B22" s="37">
        <v>1</v>
      </c>
      <c r="C22" s="87">
        <f>IF(+Overzicht!C27="","",+Overzicht!C27)</f>
        <v>32011</v>
      </c>
      <c r="E22" s="167" t="str">
        <f>IF(+Overzicht!E27="","",+Overzicht!E27)</f>
        <v>EDL (Subprojekt EDL-XX)</v>
      </c>
      <c r="G22" s="89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2">
        <f t="shared" ref="AK22:AK27" si="6">SUM(G22:AJ22)</f>
        <v>0</v>
      </c>
    </row>
    <row r="23" spans="2:37" s="47" customFormat="1" ht="30.75" customHeight="1" x14ac:dyDescent="0.35">
      <c r="B23" s="37">
        <v>2</v>
      </c>
      <c r="C23" s="87" t="str">
        <f>IF(+Overzicht!C28="","",+Overzicht!C28)</f>
        <v/>
      </c>
      <c r="E23" s="167" t="str">
        <f>IF(+Overzicht!E28="","",+Overzicht!E28)</f>
        <v/>
      </c>
      <c r="G23" s="89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2">
        <f t="shared" si="6"/>
        <v>0</v>
      </c>
    </row>
    <row r="24" spans="2:37" s="47" customFormat="1" ht="30.75" customHeight="1" x14ac:dyDescent="0.35">
      <c r="B24" s="37">
        <v>3</v>
      </c>
      <c r="C24" s="87" t="str">
        <f>IF(+Overzicht!C29="","",+Overzicht!C29)</f>
        <v/>
      </c>
      <c r="E24" s="167" t="str">
        <f>IF(+Overzicht!E29="","",+Overzicht!E29)</f>
        <v/>
      </c>
      <c r="G24" s="89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2">
        <f t="shared" si="6"/>
        <v>0</v>
      </c>
    </row>
    <row r="25" spans="2:37" s="47" customFormat="1" ht="30.75" customHeight="1" x14ac:dyDescent="0.35">
      <c r="B25" s="37">
        <v>4</v>
      </c>
      <c r="C25" s="87" t="str">
        <f>IF(+Overzicht!C30="","",+Overzicht!C30)</f>
        <v/>
      </c>
      <c r="E25" s="167" t="str">
        <f>IF(+Overzicht!E30="","",+Overzicht!E30)</f>
        <v/>
      </c>
      <c r="G25" s="89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2">
        <f t="shared" si="6"/>
        <v>0</v>
      </c>
    </row>
    <row r="26" spans="2:37" s="47" customFormat="1" ht="30.75" customHeight="1" x14ac:dyDescent="0.35">
      <c r="B26" s="37">
        <v>5</v>
      </c>
      <c r="C26" s="87" t="str">
        <f>IF(+Overzicht!C31="","",+Overzicht!C31)</f>
        <v/>
      </c>
      <c r="E26" s="167" t="str">
        <f>IF(+Overzicht!E31="","",+Overzicht!E31)</f>
        <v/>
      </c>
      <c r="G26" s="89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2">
        <f t="shared" si="6"/>
        <v>0</v>
      </c>
    </row>
    <row r="27" spans="2:37" s="128" customFormat="1" ht="18" x14ac:dyDescent="0.35">
      <c r="B27" s="124"/>
      <c r="C27" s="63" t="str">
        <f>VLOOKUP(29,TA,TI,FALSE)</f>
        <v>Summe Interreg VI-A Projekte:</v>
      </c>
      <c r="D27" s="63"/>
      <c r="E27" s="63"/>
      <c r="F27" s="63"/>
      <c r="G27" s="93">
        <f t="shared" ref="G27:AJ27" si="7">SUM(G22:G26)</f>
        <v>0</v>
      </c>
      <c r="H27" s="94">
        <f t="shared" si="7"/>
        <v>0</v>
      </c>
      <c r="I27" s="94">
        <f t="shared" si="7"/>
        <v>0</v>
      </c>
      <c r="J27" s="94">
        <f t="shared" si="7"/>
        <v>0</v>
      </c>
      <c r="K27" s="94">
        <f t="shared" si="7"/>
        <v>0</v>
      </c>
      <c r="L27" s="94">
        <f t="shared" si="7"/>
        <v>0</v>
      </c>
      <c r="M27" s="94">
        <f t="shared" si="7"/>
        <v>0</v>
      </c>
      <c r="N27" s="94">
        <f t="shared" si="7"/>
        <v>0</v>
      </c>
      <c r="O27" s="94">
        <f t="shared" si="7"/>
        <v>0</v>
      </c>
      <c r="P27" s="94">
        <f t="shared" si="7"/>
        <v>0</v>
      </c>
      <c r="Q27" s="94">
        <f t="shared" si="7"/>
        <v>0</v>
      </c>
      <c r="R27" s="94">
        <f t="shared" si="7"/>
        <v>0</v>
      </c>
      <c r="S27" s="94">
        <f t="shared" si="7"/>
        <v>0</v>
      </c>
      <c r="T27" s="94">
        <f t="shared" si="7"/>
        <v>0</v>
      </c>
      <c r="U27" s="94">
        <f t="shared" si="7"/>
        <v>0</v>
      </c>
      <c r="V27" s="94">
        <f t="shared" si="7"/>
        <v>0</v>
      </c>
      <c r="W27" s="94">
        <f t="shared" si="7"/>
        <v>0</v>
      </c>
      <c r="X27" s="94">
        <f t="shared" si="7"/>
        <v>0</v>
      </c>
      <c r="Y27" s="94">
        <f t="shared" si="7"/>
        <v>0</v>
      </c>
      <c r="Z27" s="94">
        <f t="shared" si="7"/>
        <v>0</v>
      </c>
      <c r="AA27" s="94">
        <f t="shared" si="7"/>
        <v>0</v>
      </c>
      <c r="AB27" s="94">
        <f t="shared" si="7"/>
        <v>0</v>
      </c>
      <c r="AC27" s="94">
        <f t="shared" si="7"/>
        <v>0</v>
      </c>
      <c r="AD27" s="94">
        <f t="shared" si="7"/>
        <v>0</v>
      </c>
      <c r="AE27" s="94">
        <f t="shared" si="7"/>
        <v>0</v>
      </c>
      <c r="AF27" s="94">
        <f t="shared" si="7"/>
        <v>0</v>
      </c>
      <c r="AG27" s="94">
        <f t="shared" si="7"/>
        <v>0</v>
      </c>
      <c r="AH27" s="94">
        <f t="shared" si="7"/>
        <v>0</v>
      </c>
      <c r="AI27" s="94">
        <f t="shared" si="7"/>
        <v>0</v>
      </c>
      <c r="AJ27" s="94">
        <f t="shared" si="7"/>
        <v>0</v>
      </c>
      <c r="AK27" s="95">
        <f t="shared" si="6"/>
        <v>0</v>
      </c>
    </row>
    <row r="28" spans="2:37" s="47" customFormat="1" ht="15.5" x14ac:dyDescent="0.35">
      <c r="B28" s="129"/>
      <c r="G28" s="96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2"/>
    </row>
    <row r="29" spans="2:37" s="47" customFormat="1" ht="17.5" x14ac:dyDescent="0.35">
      <c r="B29" s="129"/>
      <c r="C29" s="61" t="str">
        <f>VLOOKUP(42,TA,TI,FALSE)</f>
        <v>Sonstige Interreg-Projekte</v>
      </c>
      <c r="G29" s="98">
        <v>0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9">
        <v>0</v>
      </c>
      <c r="U29" s="99">
        <v>0</v>
      </c>
      <c r="V29" s="99">
        <v>0</v>
      </c>
      <c r="W29" s="99">
        <v>0</v>
      </c>
      <c r="X29" s="99">
        <v>0</v>
      </c>
      <c r="Y29" s="99">
        <v>0</v>
      </c>
      <c r="Z29" s="99">
        <v>0</v>
      </c>
      <c r="AA29" s="99">
        <v>0</v>
      </c>
      <c r="AB29" s="99">
        <v>0</v>
      </c>
      <c r="AC29" s="99">
        <v>0</v>
      </c>
      <c r="AD29" s="99">
        <v>0</v>
      </c>
      <c r="AE29" s="99">
        <v>0</v>
      </c>
      <c r="AF29" s="99">
        <v>0</v>
      </c>
      <c r="AG29" s="99">
        <v>0</v>
      </c>
      <c r="AH29" s="99">
        <v>0</v>
      </c>
      <c r="AI29" s="99">
        <v>0</v>
      </c>
      <c r="AJ29" s="100">
        <v>0</v>
      </c>
      <c r="AK29" s="92">
        <f>SUM(G29:AJ29)</f>
        <v>0</v>
      </c>
    </row>
    <row r="30" spans="2:37" s="47" customFormat="1" ht="15.5" x14ac:dyDescent="0.35">
      <c r="B30" s="129"/>
      <c r="G30" s="146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92"/>
    </row>
    <row r="31" spans="2:37" s="47" customFormat="1" ht="17.5" x14ac:dyDescent="0.35">
      <c r="B31" s="129"/>
      <c r="C31" s="61" t="str">
        <f>VLOOKUP(30,TA,TI,FALSE)</f>
        <v>Sonstige, geförderte Projekte</v>
      </c>
      <c r="D31" s="61"/>
      <c r="E31" s="61"/>
      <c r="F31" s="61"/>
      <c r="G31" s="101">
        <v>0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  <c r="S31" s="100">
        <v>0</v>
      </c>
      <c r="T31" s="100">
        <v>0</v>
      </c>
      <c r="U31" s="100">
        <v>0</v>
      </c>
      <c r="V31" s="100">
        <v>0</v>
      </c>
      <c r="W31" s="100">
        <v>0</v>
      </c>
      <c r="X31" s="100">
        <v>0</v>
      </c>
      <c r="Y31" s="100">
        <v>0</v>
      </c>
      <c r="Z31" s="100">
        <v>0</v>
      </c>
      <c r="AA31" s="100">
        <v>0</v>
      </c>
      <c r="AB31" s="100">
        <v>0</v>
      </c>
      <c r="AC31" s="100">
        <v>0</v>
      </c>
      <c r="AD31" s="100">
        <v>0</v>
      </c>
      <c r="AE31" s="100">
        <v>0</v>
      </c>
      <c r="AF31" s="100">
        <v>0</v>
      </c>
      <c r="AG31" s="100">
        <v>0</v>
      </c>
      <c r="AH31" s="100">
        <v>0</v>
      </c>
      <c r="AI31" s="100">
        <v>0</v>
      </c>
      <c r="AJ31" s="100">
        <v>0</v>
      </c>
      <c r="AK31" s="92">
        <f>SUM(G31:AJ31)</f>
        <v>0</v>
      </c>
    </row>
    <row r="32" spans="2:37" s="47" customFormat="1" ht="15.5" x14ac:dyDescent="0.35">
      <c r="B32" s="129"/>
      <c r="G32" s="146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92"/>
    </row>
    <row r="33" spans="2:38" s="47" customFormat="1" ht="17.5" x14ac:dyDescent="0.35">
      <c r="B33" s="129"/>
      <c r="C33" s="61" t="str">
        <f>VLOOKUP(31,TA,TI,FALSE)</f>
        <v>Sonstige Tätigkeiten</v>
      </c>
      <c r="D33" s="61"/>
      <c r="E33" s="61"/>
      <c r="F33" s="61"/>
      <c r="G33" s="101">
        <v>0</v>
      </c>
      <c r="H33" s="100">
        <v>0</v>
      </c>
      <c r="I33" s="100">
        <v>0</v>
      </c>
      <c r="J33" s="100">
        <v>0</v>
      </c>
      <c r="K33" s="100">
        <v>0</v>
      </c>
      <c r="L33" s="100">
        <v>0</v>
      </c>
      <c r="M33" s="100">
        <v>0</v>
      </c>
      <c r="N33" s="100">
        <v>0</v>
      </c>
      <c r="O33" s="100">
        <v>0</v>
      </c>
      <c r="P33" s="100">
        <v>0</v>
      </c>
      <c r="Q33" s="100">
        <v>0</v>
      </c>
      <c r="R33" s="100">
        <v>0</v>
      </c>
      <c r="S33" s="100">
        <v>0</v>
      </c>
      <c r="T33" s="100">
        <v>0</v>
      </c>
      <c r="U33" s="100">
        <v>0</v>
      </c>
      <c r="V33" s="100">
        <v>0</v>
      </c>
      <c r="W33" s="100">
        <v>0</v>
      </c>
      <c r="X33" s="100">
        <v>0</v>
      </c>
      <c r="Y33" s="100">
        <v>0</v>
      </c>
      <c r="Z33" s="100">
        <v>0</v>
      </c>
      <c r="AA33" s="100">
        <v>0</v>
      </c>
      <c r="AB33" s="100">
        <v>0</v>
      </c>
      <c r="AC33" s="100">
        <v>0</v>
      </c>
      <c r="AD33" s="100">
        <v>0</v>
      </c>
      <c r="AE33" s="100">
        <v>0</v>
      </c>
      <c r="AF33" s="100">
        <v>0</v>
      </c>
      <c r="AG33" s="100">
        <v>0</v>
      </c>
      <c r="AH33" s="100">
        <v>0</v>
      </c>
      <c r="AI33" s="100">
        <v>0</v>
      </c>
      <c r="AJ33" s="100">
        <v>0</v>
      </c>
      <c r="AK33" s="92">
        <f>SUM(G33:AJ33)</f>
        <v>0</v>
      </c>
    </row>
    <row r="34" spans="2:38" s="47" customFormat="1" ht="15.5" x14ac:dyDescent="0.35">
      <c r="B34" s="129"/>
      <c r="G34" s="96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2"/>
    </row>
    <row r="35" spans="2:38" s="47" customFormat="1" ht="18" x14ac:dyDescent="0.35">
      <c r="B35" s="169"/>
      <c r="C35" s="102" t="str">
        <f>VLOOKUP(8,TA,TI,FALSE)</f>
        <v>Stunden insgesamt</v>
      </c>
      <c r="D35" s="102"/>
      <c r="E35" s="102"/>
      <c r="F35" s="102"/>
      <c r="G35" s="104">
        <f t="shared" ref="G35:AJ35" si="8">SUM(G27:G34)</f>
        <v>0</v>
      </c>
      <c r="H35" s="105">
        <f t="shared" si="8"/>
        <v>0</v>
      </c>
      <c r="I35" s="105">
        <f t="shared" si="8"/>
        <v>0</v>
      </c>
      <c r="J35" s="105">
        <f t="shared" si="8"/>
        <v>0</v>
      </c>
      <c r="K35" s="105">
        <f t="shared" si="8"/>
        <v>0</v>
      </c>
      <c r="L35" s="105">
        <f t="shared" si="8"/>
        <v>0</v>
      </c>
      <c r="M35" s="105">
        <f t="shared" si="8"/>
        <v>0</v>
      </c>
      <c r="N35" s="105">
        <f t="shared" si="8"/>
        <v>0</v>
      </c>
      <c r="O35" s="105">
        <f t="shared" si="8"/>
        <v>0</v>
      </c>
      <c r="P35" s="105">
        <f t="shared" si="8"/>
        <v>0</v>
      </c>
      <c r="Q35" s="105">
        <f t="shared" si="8"/>
        <v>0</v>
      </c>
      <c r="R35" s="105">
        <f t="shared" si="8"/>
        <v>0</v>
      </c>
      <c r="S35" s="105">
        <f t="shared" si="8"/>
        <v>0</v>
      </c>
      <c r="T35" s="105">
        <f t="shared" si="8"/>
        <v>0</v>
      </c>
      <c r="U35" s="105">
        <f t="shared" si="8"/>
        <v>0</v>
      </c>
      <c r="V35" s="105">
        <f t="shared" si="8"/>
        <v>0</v>
      </c>
      <c r="W35" s="105">
        <f t="shared" si="8"/>
        <v>0</v>
      </c>
      <c r="X35" s="105">
        <f t="shared" si="8"/>
        <v>0</v>
      </c>
      <c r="Y35" s="105">
        <f t="shared" si="8"/>
        <v>0</v>
      </c>
      <c r="Z35" s="105">
        <f t="shared" si="8"/>
        <v>0</v>
      </c>
      <c r="AA35" s="105">
        <f t="shared" si="8"/>
        <v>0</v>
      </c>
      <c r="AB35" s="105">
        <f t="shared" si="8"/>
        <v>0</v>
      </c>
      <c r="AC35" s="105">
        <f t="shared" si="8"/>
        <v>0</v>
      </c>
      <c r="AD35" s="105">
        <f t="shared" si="8"/>
        <v>0</v>
      </c>
      <c r="AE35" s="105">
        <f t="shared" si="8"/>
        <v>0</v>
      </c>
      <c r="AF35" s="105">
        <f t="shared" si="8"/>
        <v>0</v>
      </c>
      <c r="AG35" s="105">
        <f t="shared" si="8"/>
        <v>0</v>
      </c>
      <c r="AH35" s="105">
        <f t="shared" si="8"/>
        <v>0</v>
      </c>
      <c r="AI35" s="105">
        <f t="shared" si="8"/>
        <v>0</v>
      </c>
      <c r="AJ35" s="105">
        <f t="shared" si="8"/>
        <v>0</v>
      </c>
      <c r="AK35" s="106">
        <f>SUM(G35:AJ35)</f>
        <v>0</v>
      </c>
    </row>
    <row r="37" spans="2:38" ht="15" customHeight="1" x14ac:dyDescent="0.3">
      <c r="B37" s="217" t="str">
        <f>VLOOKUP(27,TA,TI,FALSE)</f>
        <v>Wir bestätigen, dass die Daten korrekt und vollständig ausgefüllt wurden. Die geleisteten Projektarbeitsstunden waren im Rahmen einer effizienten und effektiven Projektdurchführung erforderlich.</v>
      </c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9"/>
    </row>
    <row r="38" spans="2:38" ht="18" customHeight="1" x14ac:dyDescent="0.3">
      <c r="B38" s="220"/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2"/>
      <c r="AL38" s="59"/>
    </row>
    <row r="39" spans="2:38" ht="14.25" customHeight="1" x14ac:dyDescent="0.3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</row>
    <row r="47" spans="2:38" x14ac:dyDescent="0.3">
      <c r="B47" s="36"/>
      <c r="C47" s="36"/>
      <c r="D47" s="36"/>
      <c r="E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</row>
    <row r="49" spans="2:38" s="61" customFormat="1" ht="23" customHeight="1" x14ac:dyDescent="0.35">
      <c r="B49" s="224" t="str">
        <f>VLOOKUP(24,TA,TI,FALSE)</f>
        <v>Ort, Datum</v>
      </c>
      <c r="C49" s="224"/>
      <c r="D49" s="224"/>
      <c r="E49" s="224"/>
      <c r="F49" s="60"/>
      <c r="K49" s="224" t="str">
        <f>VLOOKUP(25,TA,TI,FALSE)</f>
        <v>Unterschrift Mitarbeiter(in)</v>
      </c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AA49" s="224" t="str">
        <f>VLOOKUP(26,TA,TI,FALSE)</f>
        <v>Unterschrift Vorgesetzte(r)</v>
      </c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</row>
    <row r="51" spans="2:38" x14ac:dyDescent="0.3">
      <c r="B51" s="212" t="str">
        <f>+Jun!B51</f>
        <v>Jede Änderung an dieser Datei macht die Stundenzettel ungültig und kann zu ihrer Ablehnung führen.</v>
      </c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2"/>
      <c r="AL51" s="212"/>
    </row>
  </sheetData>
  <sheetProtection algorithmName="SHA-512" hashValue="9yeTjkQLRvy0nCR9ZxqaPp4paRIFYxS3EIaPVU/wtB8z9wcM4Ot48OsCAF6wp9vxXdvNO/IHkXuSLW69Ag5hiA==" saltValue="2UAWM9jVJHE71JhwnkYGzQ==" spinCount="100000" sheet="1" objects="1" scenarios="1" selectLockedCells="1"/>
  <mergeCells count="28">
    <mergeCell ref="B10:E10"/>
    <mergeCell ref="G10:AA10"/>
    <mergeCell ref="B15:C15"/>
    <mergeCell ref="G15:AA15"/>
    <mergeCell ref="B16:C16"/>
    <mergeCell ref="G16:AA16"/>
    <mergeCell ref="B12:C12"/>
    <mergeCell ref="G12:AA12"/>
    <mergeCell ref="B13:C13"/>
    <mergeCell ref="G13:AA13"/>
    <mergeCell ref="B14:C14"/>
    <mergeCell ref="G14:AA14"/>
    <mergeCell ref="B51:AL51"/>
    <mergeCell ref="AD12:AJ13"/>
    <mergeCell ref="B37:AK38"/>
    <mergeCell ref="G1:AL1"/>
    <mergeCell ref="G2:AL2"/>
    <mergeCell ref="B49:E49"/>
    <mergeCell ref="K49:V49"/>
    <mergeCell ref="AA49:AK49"/>
    <mergeCell ref="V3:W3"/>
    <mergeCell ref="G4:H4"/>
    <mergeCell ref="L4:N4"/>
    <mergeCell ref="G6:AA6"/>
    <mergeCell ref="G8:AA8"/>
    <mergeCell ref="C21:E21"/>
    <mergeCell ref="X4:Y4"/>
    <mergeCell ref="Z4:AA4"/>
  </mergeCells>
  <conditionalFormatting sqref="G18:G35">
    <cfRule type="expression" dxfId="60" priority="31">
      <formula>+$G$20=1</formula>
    </cfRule>
  </conditionalFormatting>
  <conditionalFormatting sqref="H18:H35">
    <cfRule type="expression" dxfId="59" priority="30">
      <formula>+$H$20=1</formula>
    </cfRule>
  </conditionalFormatting>
  <conditionalFormatting sqref="I18:I35">
    <cfRule type="expression" dxfId="58" priority="29">
      <formula>+$I$20=1</formula>
    </cfRule>
  </conditionalFormatting>
  <conditionalFormatting sqref="J18:J35">
    <cfRule type="expression" dxfId="57" priority="28">
      <formula>+$J$20=1</formula>
    </cfRule>
  </conditionalFormatting>
  <conditionalFormatting sqref="K18:K35">
    <cfRule type="expression" dxfId="56" priority="27">
      <formula>+$K$20=1</formula>
    </cfRule>
  </conditionalFormatting>
  <conditionalFormatting sqref="L18:L35">
    <cfRule type="expression" dxfId="55" priority="26">
      <formula>+$L$20=1</formula>
    </cfRule>
  </conditionalFormatting>
  <conditionalFormatting sqref="M18:M35">
    <cfRule type="expression" dxfId="54" priority="25">
      <formula>+$M$20=1</formula>
    </cfRule>
  </conditionalFormatting>
  <conditionalFormatting sqref="N18:N35">
    <cfRule type="expression" dxfId="53" priority="24">
      <formula>+$N$20=1</formula>
    </cfRule>
  </conditionalFormatting>
  <conditionalFormatting sqref="O18:O35">
    <cfRule type="expression" dxfId="52" priority="23">
      <formula>+$O$20=1</formula>
    </cfRule>
  </conditionalFormatting>
  <conditionalFormatting sqref="P18:P35">
    <cfRule type="expression" dxfId="51" priority="22">
      <formula>+$P$20=1</formula>
    </cfRule>
  </conditionalFormatting>
  <conditionalFormatting sqref="Q18:Q35">
    <cfRule type="expression" dxfId="50" priority="21">
      <formula>+$Q$20=1</formula>
    </cfRule>
  </conditionalFormatting>
  <conditionalFormatting sqref="R18:R35">
    <cfRule type="expression" dxfId="49" priority="20">
      <formula>+$R$20=1</formula>
    </cfRule>
  </conditionalFormatting>
  <conditionalFormatting sqref="S18:S35">
    <cfRule type="expression" dxfId="48" priority="19">
      <formula>+$S$20=1</formula>
    </cfRule>
  </conditionalFormatting>
  <conditionalFormatting sqref="T18:T35">
    <cfRule type="expression" dxfId="47" priority="18">
      <formula>+$T$20=1</formula>
    </cfRule>
  </conditionalFormatting>
  <conditionalFormatting sqref="U18:U35">
    <cfRule type="expression" dxfId="46" priority="17">
      <formula>+$U$20=1</formula>
    </cfRule>
  </conditionalFormatting>
  <conditionalFormatting sqref="V18:V35">
    <cfRule type="expression" dxfId="45" priority="16">
      <formula>+$V$20=1</formula>
    </cfRule>
  </conditionalFormatting>
  <conditionalFormatting sqref="W18:W35">
    <cfRule type="expression" dxfId="44" priority="15">
      <formula>+$W$20=1</formula>
    </cfRule>
  </conditionalFormatting>
  <conditionalFormatting sqref="X18:X35">
    <cfRule type="expression" dxfId="43" priority="14">
      <formula>+$X$20=1</formula>
    </cfRule>
  </conditionalFormatting>
  <conditionalFormatting sqref="Y18:Y35">
    <cfRule type="expression" dxfId="42" priority="13">
      <formula>+$Y$20=1</formula>
    </cfRule>
  </conditionalFormatting>
  <conditionalFormatting sqref="Z18:Z35">
    <cfRule type="expression" dxfId="41" priority="12">
      <formula>+$Z$20=1</formula>
    </cfRule>
  </conditionalFormatting>
  <conditionalFormatting sqref="AA18:AA35">
    <cfRule type="expression" dxfId="40" priority="11">
      <formula>+$AA$20=1</formula>
    </cfRule>
  </conditionalFormatting>
  <conditionalFormatting sqref="AB18:AB35">
    <cfRule type="expression" dxfId="39" priority="10">
      <formula>+$AB$20=1</formula>
    </cfRule>
  </conditionalFormatting>
  <conditionalFormatting sqref="AC18:AC35">
    <cfRule type="expression" dxfId="38" priority="9">
      <formula>+$AC$20=1</formula>
    </cfRule>
  </conditionalFormatting>
  <conditionalFormatting sqref="AD18:AD35">
    <cfRule type="expression" dxfId="37" priority="8">
      <formula>+$AD$20=1</formula>
    </cfRule>
  </conditionalFormatting>
  <conditionalFormatting sqref="AE18:AE35">
    <cfRule type="expression" dxfId="36" priority="7">
      <formula>$AE$20=1</formula>
    </cfRule>
  </conditionalFormatting>
  <conditionalFormatting sqref="AF18:AF35">
    <cfRule type="expression" dxfId="35" priority="6">
      <formula>+$AF$20=1</formula>
    </cfRule>
  </conditionalFormatting>
  <conditionalFormatting sqref="AG18:AG35">
    <cfRule type="expression" dxfId="34" priority="5">
      <formula>+$AG$20=1</formula>
    </cfRule>
  </conditionalFormatting>
  <conditionalFormatting sqref="AH18:AH35">
    <cfRule type="expression" dxfId="33" priority="4">
      <formula>+$AH$20=1</formula>
    </cfRule>
  </conditionalFormatting>
  <conditionalFormatting sqref="AI18:AI35">
    <cfRule type="expression" dxfId="32" priority="3">
      <formula>+$AI$20=1</formula>
    </cfRule>
  </conditionalFormatting>
  <conditionalFormatting sqref="AJ18:AJ35">
    <cfRule type="expression" dxfId="31" priority="2">
      <formula>+$AJ$20=1</formula>
    </cfRule>
  </conditionalFormatting>
  <printOptions horizontalCentered="1" verticalCentered="1"/>
  <pageMargins left="0.23622047244094491" right="0.19685039370078741" top="0.74803149606299213" bottom="0.31496062992125984" header="0.31496062992125984" footer="0.31496062992125984"/>
  <pageSetup paperSize="9" scale="46" orientation="landscape" r:id="rId1"/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="Nederland / Deutsch" prompt="Taal kiezen (Nederlands) /_x000a__x000a_Sprache auswählen (Deutsch)" xr:uid="{E3924E47-8F31-4C82-A3B2-75A3D7094380}">
          <x14:formula1>
            <xm:f>Sheet2!$J$3:$J$4</xm:f>
          </x14:formula1>
          <xm:sqref>AK1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86E4B-FEAA-41A1-8204-0E93AF9C6446}">
  <sheetPr>
    <tabColor theme="4" tint="0.79998168889431442"/>
    <pageSetUpPr fitToPage="1"/>
  </sheetPr>
  <dimension ref="A1:AL51"/>
  <sheetViews>
    <sheetView zoomScale="80" zoomScaleNormal="80" workbookViewId="0">
      <selection activeCell="G26" sqref="G26"/>
    </sheetView>
  </sheetViews>
  <sheetFormatPr baseColWidth="10" defaultColWidth="9.08984375" defaultRowHeight="14" x14ac:dyDescent="0.3"/>
  <cols>
    <col min="1" max="1" width="4.453125" style="8" bestFit="1" customWidth="1"/>
    <col min="2" max="2" width="3" style="8" customWidth="1"/>
    <col min="3" max="3" width="8" style="8" customWidth="1"/>
    <col min="4" max="4" width="3.08984375" style="8" customWidth="1"/>
    <col min="5" max="5" width="41.6328125" style="8" customWidth="1"/>
    <col min="6" max="6" width="2.08984375" style="8" customWidth="1"/>
    <col min="7" max="37" width="7.54296875" style="8" customWidth="1"/>
    <col min="38" max="38" width="8.90625" style="8" customWidth="1"/>
    <col min="39" max="16384" width="9.08984375" style="8"/>
  </cols>
  <sheetData>
    <row r="1" spans="2:38" ht="30" customHeight="1" x14ac:dyDescent="0.3">
      <c r="G1" s="226" t="str">
        <f>VLOOKUP(22,TA,TI,FALSE)</f>
        <v>Monatsübersicht geleistete Stunden</v>
      </c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</row>
    <row r="2" spans="2:38" ht="14.5" x14ac:dyDescent="0.35">
      <c r="G2" s="227" t="str">
        <f>VLOOKUP(23,TA,TI,FALSE)</f>
        <v>Für ein Projekt im Rahmen des Interreg VI-A Programms Deutschland-Nederland</v>
      </c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</row>
    <row r="3" spans="2:38" x14ac:dyDescent="0.3">
      <c r="V3" s="199"/>
      <c r="W3" s="199"/>
    </row>
    <row r="4" spans="2:38" ht="23" x14ac:dyDescent="0.5">
      <c r="B4" s="26" t="str">
        <f>VLOOKUP(1,TA,TI,FALSE)</f>
        <v>Jahr</v>
      </c>
      <c r="G4" s="228">
        <f>+Overzicht!G5</f>
        <v>2024</v>
      </c>
      <c r="H4" s="228"/>
      <c r="J4" s="26" t="str">
        <f>VLOOKUP(7,TA,TI,FALSE)</f>
        <v>Summe</v>
      </c>
      <c r="L4" s="230" t="str">
        <f>VLOOKUP(20,TA,+Sheet2!L1+2,FALSE)</f>
        <v>Dezember</v>
      </c>
      <c r="M4" s="230"/>
      <c r="N4" s="230"/>
      <c r="X4" s="194" t="s">
        <v>67</v>
      </c>
      <c r="Y4" s="194"/>
      <c r="Z4" s="214">
        <f>+Overzicht!R24</f>
        <v>1</v>
      </c>
      <c r="AA4" s="214"/>
    </row>
    <row r="5" spans="2:38" ht="18" x14ac:dyDescent="0.4">
      <c r="B5" s="26"/>
    </row>
    <row r="6" spans="2:38" ht="20" x14ac:dyDescent="0.4">
      <c r="B6" s="27" t="str">
        <f>VLOOKUP(2,TA,TI,FALSE)</f>
        <v>Vor- und Nachname Projektmitarbeiter(in)</v>
      </c>
      <c r="D6" s="28"/>
      <c r="E6" s="28"/>
      <c r="F6" s="28"/>
      <c r="G6" s="213">
        <f>+Overzicht!G7</f>
        <v>0</v>
      </c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</row>
    <row r="7" spans="2:38" ht="18" x14ac:dyDescent="0.4">
      <c r="B7" s="29"/>
      <c r="D7" s="30"/>
      <c r="E7" s="30"/>
      <c r="F7" s="30"/>
    </row>
    <row r="8" spans="2:38" ht="20" x14ac:dyDescent="0.4">
      <c r="B8" s="26" t="str">
        <f>VLOOKUP(3,TA,TI,FALSE)</f>
        <v>Projektpartner, für den gearbeitet wurde</v>
      </c>
      <c r="G8" s="213">
        <f>+Overzicht!G9</f>
        <v>0</v>
      </c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</row>
    <row r="9" spans="2:38" ht="18" x14ac:dyDescent="0.4">
      <c r="C9" s="26"/>
    </row>
    <row r="10" spans="2:38" ht="18" customHeight="1" x14ac:dyDescent="0.4">
      <c r="B10" s="216" t="str">
        <f>VLOOKUP(47,TA,TI,FALSE)</f>
        <v>Projektnummer und -Name (Interreg DE-NL)</v>
      </c>
      <c r="C10" s="216"/>
      <c r="D10" s="216"/>
      <c r="E10" s="216"/>
      <c r="G10" s="207" t="str">
        <f>VLOOKUP(48,TA,TI,FALSE)</f>
        <v>Genehmigte Leistungsgruppe (LG) &amp; Projektfunktion  - InterDB</v>
      </c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</row>
    <row r="11" spans="2:38" ht="20" x14ac:dyDescent="0.3">
      <c r="B11" s="64"/>
      <c r="C11" s="64"/>
      <c r="D11" s="64"/>
      <c r="E11" s="64"/>
      <c r="G11" s="69"/>
      <c r="H11" s="69"/>
      <c r="I11" s="69"/>
      <c r="J11" s="69"/>
      <c r="K11" s="69"/>
      <c r="L11" s="69"/>
      <c r="M11" s="69"/>
      <c r="N11" s="69"/>
      <c r="O11" s="69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</row>
    <row r="12" spans="2:38" ht="22.5" customHeight="1" x14ac:dyDescent="0.3">
      <c r="B12" s="225">
        <f>IF(+C22="","",+C22)</f>
        <v>32011</v>
      </c>
      <c r="C12" s="225"/>
      <c r="D12" s="64"/>
      <c r="E12" s="64" t="str">
        <f>IF(+E22="","",+E22)</f>
        <v>EDL (Subprojekt EDL-XX)</v>
      </c>
      <c r="G12" s="215" t="str">
        <f>IFERROR(CONCATENATE(IF(VLOOKUP(+B12,PRF,17,FALSE)="","",VLOOKUP(+B12,PRF,17,FALSE))," - ",IF(VLOOKUP(+B12,PRF,5,FALSE)="","",VLOOKUP(+B12,PRF,5,FALSE))),"")</f>
        <v>3 - Lehrer*in</v>
      </c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D12" s="229"/>
      <c r="AE12" s="229"/>
      <c r="AF12" s="229"/>
      <c r="AG12" s="229"/>
      <c r="AH12" s="229"/>
      <c r="AI12" s="229"/>
      <c r="AJ12" s="229"/>
    </row>
    <row r="13" spans="2:38" ht="22.5" customHeight="1" x14ac:dyDescent="0.3">
      <c r="B13" s="225" t="str">
        <f t="shared" ref="B13:B16" si="0">IF(+C23="","",+C23)</f>
        <v/>
      </c>
      <c r="C13" s="225"/>
      <c r="D13" s="64"/>
      <c r="E13" s="64" t="str">
        <f t="shared" ref="E13:E16" si="1">IF(+E23="","",+E23)</f>
        <v/>
      </c>
      <c r="G13" s="215" t="str">
        <f>IFERROR(CONCATENATE(IF(VLOOKUP(+B13,PRF,17,FALSE)="","",VLOOKUP(+B13,PRF,17,FALSE))," - ",IF(VLOOKUP(+B13,PRF,5,FALSE)="","",VLOOKUP(+B13,PRF,5,FALSE))),"")</f>
        <v/>
      </c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D13" s="229"/>
      <c r="AE13" s="229"/>
      <c r="AF13" s="229"/>
      <c r="AG13" s="229"/>
      <c r="AH13" s="229"/>
      <c r="AI13" s="229"/>
      <c r="AJ13" s="229"/>
    </row>
    <row r="14" spans="2:38" ht="22.5" customHeight="1" x14ac:dyDescent="0.3">
      <c r="B14" s="225" t="str">
        <f t="shared" si="0"/>
        <v/>
      </c>
      <c r="C14" s="225"/>
      <c r="D14" s="64"/>
      <c r="E14" s="64" t="str">
        <f t="shared" si="1"/>
        <v/>
      </c>
      <c r="G14" s="215" t="str">
        <f>IFERROR(CONCATENATE(IF(VLOOKUP(+B14,PRF,17,FALSE)="","",VLOOKUP(+B14,PRF,17,FALSE))," - ",IF(VLOOKUP(+B14,PRF,5,FALSE)="","",VLOOKUP(+B14,PRF,5,FALSE))),"")</f>
        <v/>
      </c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</row>
    <row r="15" spans="2:38" ht="22.5" customHeight="1" x14ac:dyDescent="0.3">
      <c r="B15" s="225" t="str">
        <f t="shared" si="0"/>
        <v/>
      </c>
      <c r="C15" s="225"/>
      <c r="D15" s="64"/>
      <c r="E15" s="64" t="str">
        <f t="shared" si="1"/>
        <v/>
      </c>
      <c r="G15" s="215" t="str">
        <f>IFERROR(CONCATENATE(IF(VLOOKUP(+B15,PRF,17,FALSE)="","",VLOOKUP(+B15,PRF,17,FALSE))," - ",IF(VLOOKUP(+B15,PRF,5,FALSE)="","",VLOOKUP(+B15,PRF,5,FALSE))),"")</f>
        <v/>
      </c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</row>
    <row r="16" spans="2:38" ht="22.5" customHeight="1" x14ac:dyDescent="0.3">
      <c r="B16" s="225" t="str">
        <f t="shared" si="0"/>
        <v/>
      </c>
      <c r="C16" s="225"/>
      <c r="D16" s="64"/>
      <c r="E16" s="64" t="str">
        <f t="shared" si="1"/>
        <v/>
      </c>
      <c r="G16" s="215" t="str">
        <f>IFERROR(CONCATENATE(IF(VLOOKUP(+B16,PRF,17,FALSE)="","",VLOOKUP(+B16,PRF,17,FALSE))," - ",IF(VLOOKUP(+B16,PRF,5,FALSE)="","",VLOOKUP(+B16,PRF,5,FALSE))),"")</f>
        <v/>
      </c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</row>
    <row r="17" spans="1:38" s="15" customFormat="1" x14ac:dyDescent="0.3">
      <c r="G17" s="16">
        <f>+Nov!AJ17+1</f>
        <v>45627</v>
      </c>
      <c r="H17" s="16">
        <f>+G17+1</f>
        <v>45628</v>
      </c>
      <c r="I17" s="16">
        <f t="shared" ref="I17:X18" si="2">+H17+1</f>
        <v>45629</v>
      </c>
      <c r="J17" s="16">
        <f t="shared" si="2"/>
        <v>45630</v>
      </c>
      <c r="K17" s="16">
        <f t="shared" si="2"/>
        <v>45631</v>
      </c>
      <c r="L17" s="16">
        <f t="shared" si="2"/>
        <v>45632</v>
      </c>
      <c r="M17" s="16">
        <f t="shared" si="2"/>
        <v>45633</v>
      </c>
      <c r="N17" s="16">
        <f t="shared" si="2"/>
        <v>45634</v>
      </c>
      <c r="O17" s="16">
        <f t="shared" si="2"/>
        <v>45635</v>
      </c>
      <c r="P17" s="16">
        <f t="shared" si="2"/>
        <v>45636</v>
      </c>
      <c r="Q17" s="16">
        <f t="shared" si="2"/>
        <v>45637</v>
      </c>
      <c r="R17" s="16">
        <f t="shared" si="2"/>
        <v>45638</v>
      </c>
      <c r="S17" s="16">
        <f t="shared" si="2"/>
        <v>45639</v>
      </c>
      <c r="T17" s="16">
        <f t="shared" si="2"/>
        <v>45640</v>
      </c>
      <c r="U17" s="16">
        <f t="shared" si="2"/>
        <v>45641</v>
      </c>
      <c r="V17" s="16">
        <f t="shared" si="2"/>
        <v>45642</v>
      </c>
      <c r="W17" s="16">
        <f t="shared" si="2"/>
        <v>45643</v>
      </c>
      <c r="X17" s="16">
        <f t="shared" si="2"/>
        <v>45644</v>
      </c>
      <c r="Y17" s="16">
        <f t="shared" ref="Y17:AK18" si="3">+X17+1</f>
        <v>45645</v>
      </c>
      <c r="Z17" s="16">
        <f t="shared" si="3"/>
        <v>45646</v>
      </c>
      <c r="AA17" s="16">
        <f t="shared" si="3"/>
        <v>45647</v>
      </c>
      <c r="AB17" s="16">
        <f t="shared" si="3"/>
        <v>45648</v>
      </c>
      <c r="AC17" s="16">
        <f t="shared" si="3"/>
        <v>45649</v>
      </c>
      <c r="AD17" s="16">
        <f t="shared" si="3"/>
        <v>45650</v>
      </c>
      <c r="AE17" s="16">
        <f t="shared" si="3"/>
        <v>45651</v>
      </c>
      <c r="AF17" s="16">
        <f t="shared" si="3"/>
        <v>45652</v>
      </c>
      <c r="AG17" s="16">
        <f t="shared" si="3"/>
        <v>45653</v>
      </c>
      <c r="AH17" s="16">
        <f t="shared" si="3"/>
        <v>45654</v>
      </c>
      <c r="AI17" s="16">
        <f t="shared" si="3"/>
        <v>45655</v>
      </c>
      <c r="AJ17" s="16">
        <f t="shared" si="3"/>
        <v>45656</v>
      </c>
      <c r="AK17" s="16">
        <f t="shared" si="3"/>
        <v>45657</v>
      </c>
    </row>
    <row r="18" spans="1:38" ht="15.5" x14ac:dyDescent="0.35">
      <c r="B18" s="17"/>
      <c r="C18" s="18"/>
      <c r="D18" s="19"/>
      <c r="E18" s="32" t="str">
        <f>CONCATENATE(VLOOKUP(37,TA,TI,FALSE),": ")</f>
        <v xml:space="preserve">Tag: </v>
      </c>
      <c r="F18" s="32"/>
      <c r="G18" s="41">
        <v>1</v>
      </c>
      <c r="H18" s="42">
        <f>+G18+1</f>
        <v>2</v>
      </c>
      <c r="I18" s="42">
        <f t="shared" si="2"/>
        <v>3</v>
      </c>
      <c r="J18" s="42">
        <f t="shared" si="2"/>
        <v>4</v>
      </c>
      <c r="K18" s="42">
        <f t="shared" si="2"/>
        <v>5</v>
      </c>
      <c r="L18" s="42">
        <f t="shared" si="2"/>
        <v>6</v>
      </c>
      <c r="M18" s="42">
        <f t="shared" si="2"/>
        <v>7</v>
      </c>
      <c r="N18" s="42">
        <f t="shared" si="2"/>
        <v>8</v>
      </c>
      <c r="O18" s="42">
        <f t="shared" si="2"/>
        <v>9</v>
      </c>
      <c r="P18" s="42">
        <f t="shared" si="2"/>
        <v>10</v>
      </c>
      <c r="Q18" s="42">
        <f t="shared" si="2"/>
        <v>11</v>
      </c>
      <c r="R18" s="42">
        <f t="shared" si="2"/>
        <v>12</v>
      </c>
      <c r="S18" s="42">
        <f t="shared" si="2"/>
        <v>13</v>
      </c>
      <c r="T18" s="42">
        <f t="shared" si="2"/>
        <v>14</v>
      </c>
      <c r="U18" s="42">
        <f t="shared" si="2"/>
        <v>15</v>
      </c>
      <c r="V18" s="42">
        <f t="shared" si="2"/>
        <v>16</v>
      </c>
      <c r="W18" s="42">
        <f t="shared" si="2"/>
        <v>17</v>
      </c>
      <c r="X18" s="42">
        <f t="shared" si="2"/>
        <v>18</v>
      </c>
      <c r="Y18" s="42">
        <f t="shared" si="3"/>
        <v>19</v>
      </c>
      <c r="Z18" s="42">
        <f t="shared" si="3"/>
        <v>20</v>
      </c>
      <c r="AA18" s="42">
        <f t="shared" si="3"/>
        <v>21</v>
      </c>
      <c r="AB18" s="42">
        <f t="shared" si="3"/>
        <v>22</v>
      </c>
      <c r="AC18" s="42">
        <f t="shared" si="3"/>
        <v>23</v>
      </c>
      <c r="AD18" s="42">
        <f t="shared" si="3"/>
        <v>24</v>
      </c>
      <c r="AE18" s="42">
        <f t="shared" si="3"/>
        <v>25</v>
      </c>
      <c r="AF18" s="42">
        <f t="shared" si="3"/>
        <v>26</v>
      </c>
      <c r="AG18" s="42">
        <f t="shared" si="3"/>
        <v>27</v>
      </c>
      <c r="AH18" s="42">
        <f t="shared" si="3"/>
        <v>28</v>
      </c>
      <c r="AI18" s="42">
        <f t="shared" si="3"/>
        <v>29</v>
      </c>
      <c r="AJ18" s="42">
        <f t="shared" si="3"/>
        <v>30</v>
      </c>
      <c r="AK18" s="42">
        <f t="shared" si="3"/>
        <v>31</v>
      </c>
      <c r="AL18" s="54" t="str">
        <f>VLOOKUP(7,TA,TI,FALSE)</f>
        <v>Summe</v>
      </c>
    </row>
    <row r="19" spans="1:38" ht="15.5" x14ac:dyDescent="0.3">
      <c r="B19" s="20"/>
      <c r="C19" s="33" t="str">
        <f>VLOOKUP(6,TA,TI,FALSE)</f>
        <v>Tätigkeiten:</v>
      </c>
      <c r="D19" s="34"/>
      <c r="E19" s="34"/>
      <c r="F19" s="34"/>
      <c r="G19" s="35" t="str">
        <f t="shared" ref="G19:AK19" si="4">IF(TI=2,IF(WEEKDAY(G17)=1,"Zo",IF(WEEKDAY(G17)=2,"Ma",IF(WEEKDAY(G17)=3,"Di",IF(WEEKDAY(G17)=4,"Wo",IF(WEEKDAY(G17)=5,"Do",IF(WEEKDAY(G17)=6,"Vr",IF(WEEKDAY(G17)=7,"Za"))))))),IF(WEEKDAY(G17)=1,"So",IF(WEEKDAY(G17)=2,"Mo",IF(WEEKDAY(G17)=3,"Di",IF(WEEKDAY(G17)=4,"Mi",IF(WEEKDAY(G17)=5,"Do",IF(WEEKDAY(G17)=6,"Fr",IF(WEEKDAY(G17)=7,"Sa"))))))))</f>
        <v>So</v>
      </c>
      <c r="H19" s="40" t="str">
        <f t="shared" si="4"/>
        <v>Mo</v>
      </c>
      <c r="I19" s="40" t="str">
        <f t="shared" si="4"/>
        <v>Di</v>
      </c>
      <c r="J19" s="40" t="str">
        <f t="shared" si="4"/>
        <v>Mi</v>
      </c>
      <c r="K19" s="40" t="str">
        <f t="shared" si="4"/>
        <v>Do</v>
      </c>
      <c r="L19" s="40" t="str">
        <f t="shared" si="4"/>
        <v>Fr</v>
      </c>
      <c r="M19" s="40" t="str">
        <f t="shared" si="4"/>
        <v>Sa</v>
      </c>
      <c r="N19" s="40" t="str">
        <f t="shared" si="4"/>
        <v>So</v>
      </c>
      <c r="O19" s="40" t="str">
        <f t="shared" si="4"/>
        <v>Mo</v>
      </c>
      <c r="P19" s="40" t="str">
        <f t="shared" si="4"/>
        <v>Di</v>
      </c>
      <c r="Q19" s="40" t="str">
        <f t="shared" si="4"/>
        <v>Mi</v>
      </c>
      <c r="R19" s="40" t="str">
        <f t="shared" si="4"/>
        <v>Do</v>
      </c>
      <c r="S19" s="40" t="str">
        <f t="shared" si="4"/>
        <v>Fr</v>
      </c>
      <c r="T19" s="40" t="str">
        <f t="shared" si="4"/>
        <v>Sa</v>
      </c>
      <c r="U19" s="40" t="str">
        <f t="shared" si="4"/>
        <v>So</v>
      </c>
      <c r="V19" s="40" t="str">
        <f t="shared" si="4"/>
        <v>Mo</v>
      </c>
      <c r="W19" s="40" t="str">
        <f t="shared" si="4"/>
        <v>Di</v>
      </c>
      <c r="X19" s="40" t="str">
        <f t="shared" si="4"/>
        <v>Mi</v>
      </c>
      <c r="Y19" s="40" t="str">
        <f t="shared" si="4"/>
        <v>Do</v>
      </c>
      <c r="Z19" s="40" t="str">
        <f t="shared" si="4"/>
        <v>Fr</v>
      </c>
      <c r="AA19" s="40" t="str">
        <f t="shared" si="4"/>
        <v>Sa</v>
      </c>
      <c r="AB19" s="40" t="str">
        <f t="shared" si="4"/>
        <v>So</v>
      </c>
      <c r="AC19" s="40" t="str">
        <f t="shared" si="4"/>
        <v>Mo</v>
      </c>
      <c r="AD19" s="40" t="str">
        <f t="shared" si="4"/>
        <v>Di</v>
      </c>
      <c r="AE19" s="40" t="str">
        <f t="shared" si="4"/>
        <v>Mi</v>
      </c>
      <c r="AF19" s="40" t="str">
        <f t="shared" si="4"/>
        <v>Do</v>
      </c>
      <c r="AG19" s="40" t="str">
        <f t="shared" si="4"/>
        <v>Fr</v>
      </c>
      <c r="AH19" s="40" t="str">
        <f t="shared" si="4"/>
        <v>Sa</v>
      </c>
      <c r="AI19" s="40" t="str">
        <f t="shared" si="4"/>
        <v>So</v>
      </c>
      <c r="AJ19" s="40" t="str">
        <f t="shared" si="4"/>
        <v>Mo</v>
      </c>
      <c r="AK19" s="40" t="str">
        <f t="shared" si="4"/>
        <v>Di</v>
      </c>
      <c r="AL19" s="55"/>
    </row>
    <row r="20" spans="1:38" x14ac:dyDescent="0.3">
      <c r="B20" s="20"/>
      <c r="G20" s="43">
        <f>IF(OR(WEEKDAY(G17)=1,WEEKDAY(G17)=7),1,0)</f>
        <v>1</v>
      </c>
      <c r="H20" s="15">
        <f>IF(OR(WEEKDAY(H17)=1,WEEKDAY(H17)=7),1,0)</f>
        <v>0</v>
      </c>
      <c r="I20" s="15">
        <f t="shared" ref="I20:AK20" si="5">IF(OR(WEEKDAY(I17)=1,WEEKDAY(I17)=7),1,0)</f>
        <v>0</v>
      </c>
      <c r="J20" s="15">
        <f t="shared" si="5"/>
        <v>0</v>
      </c>
      <c r="K20" s="15">
        <f t="shared" si="5"/>
        <v>0</v>
      </c>
      <c r="L20" s="15">
        <f t="shared" si="5"/>
        <v>0</v>
      </c>
      <c r="M20" s="15">
        <f t="shared" si="5"/>
        <v>1</v>
      </c>
      <c r="N20" s="15">
        <f t="shared" si="5"/>
        <v>1</v>
      </c>
      <c r="O20" s="15">
        <f t="shared" si="5"/>
        <v>0</v>
      </c>
      <c r="P20" s="15">
        <f t="shared" si="5"/>
        <v>0</v>
      </c>
      <c r="Q20" s="15">
        <f t="shared" si="5"/>
        <v>0</v>
      </c>
      <c r="R20" s="15">
        <f t="shared" si="5"/>
        <v>0</v>
      </c>
      <c r="S20" s="15">
        <f t="shared" si="5"/>
        <v>0</v>
      </c>
      <c r="T20" s="15">
        <f t="shared" si="5"/>
        <v>1</v>
      </c>
      <c r="U20" s="15">
        <f t="shared" si="5"/>
        <v>1</v>
      </c>
      <c r="V20" s="15">
        <f t="shared" si="5"/>
        <v>0</v>
      </c>
      <c r="W20" s="15">
        <f t="shared" si="5"/>
        <v>0</v>
      </c>
      <c r="X20" s="15">
        <f t="shared" si="5"/>
        <v>0</v>
      </c>
      <c r="Y20" s="15">
        <f t="shared" si="5"/>
        <v>0</v>
      </c>
      <c r="Z20" s="15">
        <f t="shared" si="5"/>
        <v>0</v>
      </c>
      <c r="AA20" s="15">
        <f t="shared" si="5"/>
        <v>1</v>
      </c>
      <c r="AB20" s="15">
        <f t="shared" si="5"/>
        <v>1</v>
      </c>
      <c r="AC20" s="15">
        <f t="shared" si="5"/>
        <v>0</v>
      </c>
      <c r="AD20" s="15">
        <f t="shared" si="5"/>
        <v>0</v>
      </c>
      <c r="AE20" s="15">
        <f t="shared" si="5"/>
        <v>0</v>
      </c>
      <c r="AF20" s="15">
        <f t="shared" si="5"/>
        <v>0</v>
      </c>
      <c r="AG20" s="15">
        <f t="shared" si="5"/>
        <v>0</v>
      </c>
      <c r="AH20" s="15">
        <f t="shared" si="5"/>
        <v>1</v>
      </c>
      <c r="AI20" s="15">
        <f t="shared" si="5"/>
        <v>1</v>
      </c>
      <c r="AJ20" s="15">
        <f t="shared" si="5"/>
        <v>0</v>
      </c>
      <c r="AK20" s="15">
        <f t="shared" si="5"/>
        <v>0</v>
      </c>
      <c r="AL20" s="55"/>
    </row>
    <row r="21" spans="1:38" ht="38.25" customHeight="1" x14ac:dyDescent="0.3">
      <c r="B21" s="20"/>
      <c r="C21" s="203" t="str">
        <f>VLOOKUP(28,TA,TI,FALSE)</f>
        <v>Projektnummer und Projektname Interreg VI-A Deutschland-Nederland Projekte:</v>
      </c>
      <c r="D21" s="203"/>
      <c r="E21" s="203"/>
      <c r="G21" s="20"/>
      <c r="AL21" s="55"/>
    </row>
    <row r="22" spans="1:38" ht="30.75" customHeight="1" x14ac:dyDescent="0.4">
      <c r="A22" s="13"/>
      <c r="B22" s="37">
        <v>1</v>
      </c>
      <c r="C22" s="87">
        <f>IF(+Overzicht!C27="","",+Overzicht!C27)</f>
        <v>32011</v>
      </c>
      <c r="D22" s="47"/>
      <c r="E22" s="167" t="str">
        <f>IF(+Overzicht!E27="","",+Overzicht!E27)</f>
        <v>EDL (Subprojekt EDL-XX)</v>
      </c>
      <c r="F22" s="47"/>
      <c r="G22" s="89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2">
        <f t="shared" ref="AL22:AL27" si="6">SUM(G22:AK22)</f>
        <v>0</v>
      </c>
    </row>
    <row r="23" spans="1:38" ht="30.75" customHeight="1" x14ac:dyDescent="0.4">
      <c r="A23" s="13"/>
      <c r="B23" s="37">
        <v>2</v>
      </c>
      <c r="C23" s="87" t="str">
        <f>IF(+Overzicht!C28="","",+Overzicht!C28)</f>
        <v/>
      </c>
      <c r="D23" s="47"/>
      <c r="E23" s="167" t="str">
        <f>IF(+Overzicht!E28="","",+Overzicht!E28)</f>
        <v/>
      </c>
      <c r="F23" s="47"/>
      <c r="G23" s="89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2">
        <f t="shared" si="6"/>
        <v>0</v>
      </c>
    </row>
    <row r="24" spans="1:38" ht="30.75" customHeight="1" x14ac:dyDescent="0.4">
      <c r="A24" s="13"/>
      <c r="B24" s="37">
        <v>3</v>
      </c>
      <c r="C24" s="87" t="str">
        <f>IF(+Overzicht!C29="","",+Overzicht!C29)</f>
        <v/>
      </c>
      <c r="D24" s="47"/>
      <c r="E24" s="167" t="str">
        <f>IF(+Overzicht!E29="","",+Overzicht!E29)</f>
        <v/>
      </c>
      <c r="F24" s="47"/>
      <c r="G24" s="89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2">
        <f t="shared" si="6"/>
        <v>0</v>
      </c>
    </row>
    <row r="25" spans="1:38" ht="30.75" customHeight="1" x14ac:dyDescent="0.4">
      <c r="A25" s="13"/>
      <c r="B25" s="37">
        <v>4</v>
      </c>
      <c r="C25" s="87" t="str">
        <f>IF(+Overzicht!C30="","",+Overzicht!C30)</f>
        <v/>
      </c>
      <c r="D25" s="47"/>
      <c r="E25" s="167" t="str">
        <f>IF(+Overzicht!E30="","",+Overzicht!E30)</f>
        <v/>
      </c>
      <c r="F25" s="47"/>
      <c r="G25" s="89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2">
        <f t="shared" si="6"/>
        <v>0</v>
      </c>
    </row>
    <row r="26" spans="1:38" ht="30.75" customHeight="1" x14ac:dyDescent="0.4">
      <c r="A26" s="13"/>
      <c r="B26" s="37">
        <v>5</v>
      </c>
      <c r="C26" s="87" t="str">
        <f>IF(+Overzicht!C31="","",+Overzicht!C31)</f>
        <v/>
      </c>
      <c r="D26" s="47"/>
      <c r="E26" s="167" t="str">
        <f>IF(+Overzicht!E31="","",+Overzicht!E31)</f>
        <v/>
      </c>
      <c r="F26" s="47"/>
      <c r="G26" s="89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2">
        <f t="shared" si="6"/>
        <v>0</v>
      </c>
    </row>
    <row r="27" spans="1:38" s="24" customFormat="1" ht="18" x14ac:dyDescent="0.35">
      <c r="B27" s="23"/>
      <c r="C27" s="63" t="str">
        <f>VLOOKUP(29,TA,TI,FALSE)</f>
        <v>Summe Interreg VI-A Projekte:</v>
      </c>
      <c r="D27" s="63"/>
      <c r="E27" s="63"/>
      <c r="F27" s="63"/>
      <c r="G27" s="93">
        <f t="shared" ref="G27:AK27" si="7">SUM(G22:G26)</f>
        <v>0</v>
      </c>
      <c r="H27" s="94">
        <f t="shared" si="7"/>
        <v>0</v>
      </c>
      <c r="I27" s="94">
        <f t="shared" si="7"/>
        <v>0</v>
      </c>
      <c r="J27" s="94">
        <f t="shared" si="7"/>
        <v>0</v>
      </c>
      <c r="K27" s="94">
        <f t="shared" si="7"/>
        <v>0</v>
      </c>
      <c r="L27" s="94">
        <f t="shared" si="7"/>
        <v>0</v>
      </c>
      <c r="M27" s="94">
        <f t="shared" si="7"/>
        <v>0</v>
      </c>
      <c r="N27" s="94">
        <f t="shared" si="7"/>
        <v>0</v>
      </c>
      <c r="O27" s="94">
        <f t="shared" si="7"/>
        <v>0</v>
      </c>
      <c r="P27" s="94">
        <f t="shared" si="7"/>
        <v>0</v>
      </c>
      <c r="Q27" s="94">
        <f t="shared" si="7"/>
        <v>0</v>
      </c>
      <c r="R27" s="94">
        <f t="shared" si="7"/>
        <v>0</v>
      </c>
      <c r="S27" s="94">
        <f t="shared" si="7"/>
        <v>0</v>
      </c>
      <c r="T27" s="94">
        <f t="shared" si="7"/>
        <v>0</v>
      </c>
      <c r="U27" s="94">
        <f t="shared" si="7"/>
        <v>0</v>
      </c>
      <c r="V27" s="94">
        <f t="shared" si="7"/>
        <v>0</v>
      </c>
      <c r="W27" s="94">
        <f t="shared" si="7"/>
        <v>0</v>
      </c>
      <c r="X27" s="94">
        <f t="shared" si="7"/>
        <v>0</v>
      </c>
      <c r="Y27" s="94">
        <f t="shared" si="7"/>
        <v>0</v>
      </c>
      <c r="Z27" s="94">
        <f t="shared" si="7"/>
        <v>0</v>
      </c>
      <c r="AA27" s="94">
        <f t="shared" si="7"/>
        <v>0</v>
      </c>
      <c r="AB27" s="94">
        <f t="shared" si="7"/>
        <v>0</v>
      </c>
      <c r="AC27" s="94">
        <f t="shared" si="7"/>
        <v>0</v>
      </c>
      <c r="AD27" s="94">
        <f t="shared" si="7"/>
        <v>0</v>
      </c>
      <c r="AE27" s="94">
        <f t="shared" si="7"/>
        <v>0</v>
      </c>
      <c r="AF27" s="94">
        <f t="shared" si="7"/>
        <v>0</v>
      </c>
      <c r="AG27" s="94">
        <f t="shared" si="7"/>
        <v>0</v>
      </c>
      <c r="AH27" s="94">
        <f t="shared" si="7"/>
        <v>0</v>
      </c>
      <c r="AI27" s="94">
        <f t="shared" si="7"/>
        <v>0</v>
      </c>
      <c r="AJ27" s="94">
        <f t="shared" si="7"/>
        <v>0</v>
      </c>
      <c r="AK27" s="94">
        <f t="shared" si="7"/>
        <v>0</v>
      </c>
      <c r="AL27" s="95">
        <f t="shared" si="6"/>
        <v>0</v>
      </c>
    </row>
    <row r="28" spans="1:38" ht="15.5" x14ac:dyDescent="0.3">
      <c r="B28" s="20"/>
      <c r="C28" s="47"/>
      <c r="D28" s="47"/>
      <c r="E28" s="47"/>
      <c r="F28" s="47"/>
      <c r="G28" s="96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2"/>
    </row>
    <row r="29" spans="1:38" ht="17.5" x14ac:dyDescent="0.3">
      <c r="B29" s="20"/>
      <c r="C29" s="61" t="str">
        <f>VLOOKUP(42,TA,TI,FALSE)</f>
        <v>Sonstige Interreg-Projekte</v>
      </c>
      <c r="D29" s="47"/>
      <c r="E29" s="47"/>
      <c r="F29" s="47"/>
      <c r="G29" s="98">
        <v>0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9">
        <v>0</v>
      </c>
      <c r="U29" s="99">
        <v>0</v>
      </c>
      <c r="V29" s="99">
        <v>0</v>
      </c>
      <c r="W29" s="99">
        <v>0</v>
      </c>
      <c r="X29" s="99">
        <v>0</v>
      </c>
      <c r="Y29" s="99">
        <v>0</v>
      </c>
      <c r="Z29" s="99">
        <v>0</v>
      </c>
      <c r="AA29" s="99">
        <v>0</v>
      </c>
      <c r="AB29" s="99">
        <v>0</v>
      </c>
      <c r="AC29" s="99">
        <v>0</v>
      </c>
      <c r="AD29" s="99">
        <v>0</v>
      </c>
      <c r="AE29" s="99">
        <v>0</v>
      </c>
      <c r="AF29" s="99">
        <v>0</v>
      </c>
      <c r="AG29" s="99">
        <v>0</v>
      </c>
      <c r="AH29" s="99">
        <v>0</v>
      </c>
      <c r="AI29" s="99">
        <v>0</v>
      </c>
      <c r="AJ29" s="100">
        <v>0</v>
      </c>
      <c r="AK29" s="100">
        <v>0</v>
      </c>
      <c r="AL29" s="92">
        <f>SUM(G29:AK29)</f>
        <v>0</v>
      </c>
    </row>
    <row r="30" spans="1:38" ht="15.5" x14ac:dyDescent="0.3">
      <c r="B30" s="20"/>
      <c r="C30" s="47"/>
      <c r="D30" s="47"/>
      <c r="E30" s="47"/>
      <c r="F30" s="47"/>
      <c r="G30" s="146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92"/>
    </row>
    <row r="31" spans="1:38" ht="17.5" x14ac:dyDescent="0.3">
      <c r="B31" s="20"/>
      <c r="C31" s="61" t="str">
        <f>VLOOKUP(30,TA,TI,FALSE)</f>
        <v>Sonstige, geförderte Projekte</v>
      </c>
      <c r="D31" s="61"/>
      <c r="E31" s="61"/>
      <c r="F31" s="61"/>
      <c r="G31" s="101">
        <v>0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  <c r="S31" s="100">
        <v>0</v>
      </c>
      <c r="T31" s="100">
        <v>0</v>
      </c>
      <c r="U31" s="100">
        <v>0</v>
      </c>
      <c r="V31" s="100">
        <v>0</v>
      </c>
      <c r="W31" s="100">
        <v>0</v>
      </c>
      <c r="X31" s="100">
        <v>0</v>
      </c>
      <c r="Y31" s="100">
        <v>0</v>
      </c>
      <c r="Z31" s="100">
        <v>0</v>
      </c>
      <c r="AA31" s="100">
        <v>0</v>
      </c>
      <c r="AB31" s="100">
        <v>0</v>
      </c>
      <c r="AC31" s="100">
        <v>0</v>
      </c>
      <c r="AD31" s="100">
        <v>0</v>
      </c>
      <c r="AE31" s="100">
        <v>0</v>
      </c>
      <c r="AF31" s="100">
        <v>0</v>
      </c>
      <c r="AG31" s="100">
        <v>0</v>
      </c>
      <c r="AH31" s="100">
        <v>0</v>
      </c>
      <c r="AI31" s="100">
        <v>0</v>
      </c>
      <c r="AJ31" s="100">
        <v>0</v>
      </c>
      <c r="AK31" s="100">
        <v>0</v>
      </c>
      <c r="AL31" s="92">
        <f>SUM(G31:AK31)</f>
        <v>0</v>
      </c>
    </row>
    <row r="32" spans="1:38" ht="15.5" x14ac:dyDescent="0.3">
      <c r="B32" s="20"/>
      <c r="C32" s="47"/>
      <c r="D32" s="47"/>
      <c r="E32" s="47"/>
      <c r="F32" s="47"/>
      <c r="G32" s="146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92"/>
    </row>
    <row r="33" spans="2:38" ht="17.5" x14ac:dyDescent="0.3">
      <c r="B33" s="20"/>
      <c r="C33" s="61" t="str">
        <f>VLOOKUP(31,TA,TI,FALSE)</f>
        <v>Sonstige Tätigkeiten</v>
      </c>
      <c r="D33" s="61"/>
      <c r="E33" s="61"/>
      <c r="F33" s="61"/>
      <c r="G33" s="101">
        <v>0</v>
      </c>
      <c r="H33" s="100">
        <v>0</v>
      </c>
      <c r="I33" s="100">
        <v>0</v>
      </c>
      <c r="J33" s="100">
        <v>0</v>
      </c>
      <c r="K33" s="100">
        <v>0</v>
      </c>
      <c r="L33" s="100">
        <v>0</v>
      </c>
      <c r="M33" s="100">
        <v>0</v>
      </c>
      <c r="N33" s="100">
        <v>0</v>
      </c>
      <c r="O33" s="100">
        <v>0</v>
      </c>
      <c r="P33" s="100">
        <v>0</v>
      </c>
      <c r="Q33" s="100">
        <v>0</v>
      </c>
      <c r="R33" s="100">
        <v>0</v>
      </c>
      <c r="S33" s="100">
        <v>0</v>
      </c>
      <c r="T33" s="100">
        <v>0</v>
      </c>
      <c r="U33" s="100">
        <v>0</v>
      </c>
      <c r="V33" s="100">
        <v>0</v>
      </c>
      <c r="W33" s="100">
        <v>0</v>
      </c>
      <c r="X33" s="100">
        <v>0</v>
      </c>
      <c r="Y33" s="100">
        <v>0</v>
      </c>
      <c r="Z33" s="100">
        <v>0</v>
      </c>
      <c r="AA33" s="100">
        <v>0</v>
      </c>
      <c r="AB33" s="100">
        <v>0</v>
      </c>
      <c r="AC33" s="100">
        <v>0</v>
      </c>
      <c r="AD33" s="100">
        <v>0</v>
      </c>
      <c r="AE33" s="100">
        <v>0</v>
      </c>
      <c r="AF33" s="100">
        <v>0</v>
      </c>
      <c r="AG33" s="100">
        <v>0</v>
      </c>
      <c r="AH33" s="100">
        <v>0</v>
      </c>
      <c r="AI33" s="100">
        <v>0</v>
      </c>
      <c r="AJ33" s="100">
        <v>0</v>
      </c>
      <c r="AK33" s="100">
        <v>0</v>
      </c>
      <c r="AL33" s="92">
        <f>SUM(G33:AK33)</f>
        <v>0</v>
      </c>
    </row>
    <row r="34" spans="2:38" ht="15.5" x14ac:dyDescent="0.3">
      <c r="B34" s="20"/>
      <c r="C34" s="47"/>
      <c r="D34" s="47"/>
      <c r="E34" s="47"/>
      <c r="F34" s="47"/>
      <c r="G34" s="146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92"/>
    </row>
    <row r="35" spans="2:38" ht="18" x14ac:dyDescent="0.3">
      <c r="B35" s="25"/>
      <c r="C35" s="102" t="str">
        <f>VLOOKUP(8,TA,TI,FALSE)</f>
        <v>Stunden insgesamt</v>
      </c>
      <c r="D35" s="103"/>
      <c r="E35" s="103"/>
      <c r="F35" s="103"/>
      <c r="G35" s="104">
        <f t="shared" ref="G35:AK35" si="8">SUM(G27:G34)</f>
        <v>0</v>
      </c>
      <c r="H35" s="105">
        <f t="shared" si="8"/>
        <v>0</v>
      </c>
      <c r="I35" s="105">
        <f t="shared" si="8"/>
        <v>0</v>
      </c>
      <c r="J35" s="105">
        <f t="shared" si="8"/>
        <v>0</v>
      </c>
      <c r="K35" s="105">
        <f t="shared" si="8"/>
        <v>0</v>
      </c>
      <c r="L35" s="105">
        <f t="shared" si="8"/>
        <v>0</v>
      </c>
      <c r="M35" s="105">
        <f t="shared" si="8"/>
        <v>0</v>
      </c>
      <c r="N35" s="105">
        <f t="shared" si="8"/>
        <v>0</v>
      </c>
      <c r="O35" s="105">
        <f t="shared" si="8"/>
        <v>0</v>
      </c>
      <c r="P35" s="105">
        <f t="shared" si="8"/>
        <v>0</v>
      </c>
      <c r="Q35" s="105">
        <f t="shared" si="8"/>
        <v>0</v>
      </c>
      <c r="R35" s="105">
        <f t="shared" si="8"/>
        <v>0</v>
      </c>
      <c r="S35" s="105">
        <f t="shared" si="8"/>
        <v>0</v>
      </c>
      <c r="T35" s="105">
        <f t="shared" si="8"/>
        <v>0</v>
      </c>
      <c r="U35" s="105">
        <f t="shared" si="8"/>
        <v>0</v>
      </c>
      <c r="V35" s="105">
        <f t="shared" si="8"/>
        <v>0</v>
      </c>
      <c r="W35" s="105">
        <f t="shared" si="8"/>
        <v>0</v>
      </c>
      <c r="X35" s="105">
        <f t="shared" si="8"/>
        <v>0</v>
      </c>
      <c r="Y35" s="105">
        <f t="shared" si="8"/>
        <v>0</v>
      </c>
      <c r="Z35" s="105">
        <f t="shared" si="8"/>
        <v>0</v>
      </c>
      <c r="AA35" s="105">
        <f t="shared" si="8"/>
        <v>0</v>
      </c>
      <c r="AB35" s="105">
        <f t="shared" si="8"/>
        <v>0</v>
      </c>
      <c r="AC35" s="105">
        <f t="shared" si="8"/>
        <v>0</v>
      </c>
      <c r="AD35" s="105">
        <f t="shared" si="8"/>
        <v>0</v>
      </c>
      <c r="AE35" s="105">
        <f t="shared" si="8"/>
        <v>0</v>
      </c>
      <c r="AF35" s="105">
        <f t="shared" si="8"/>
        <v>0</v>
      </c>
      <c r="AG35" s="105">
        <f t="shared" si="8"/>
        <v>0</v>
      </c>
      <c r="AH35" s="105">
        <f t="shared" si="8"/>
        <v>0</v>
      </c>
      <c r="AI35" s="105">
        <f t="shared" si="8"/>
        <v>0</v>
      </c>
      <c r="AJ35" s="105">
        <f t="shared" si="8"/>
        <v>0</v>
      </c>
      <c r="AK35" s="105">
        <f t="shared" si="8"/>
        <v>0</v>
      </c>
      <c r="AL35" s="106">
        <f>SUM(G35:AK35)</f>
        <v>0</v>
      </c>
    </row>
    <row r="38" spans="2:38" ht="18" customHeight="1" x14ac:dyDescent="0.3">
      <c r="B38" s="217" t="str">
        <f>VLOOKUP(27,TA,TI,FALSE)</f>
        <v>Wir bestätigen, dass die Daten korrekt und vollständig ausgefüllt wurden. Die geleisteten Projektarbeitsstunden waren im Rahmen einer effizienten und effektiven Projektdurchführung erforderlich.</v>
      </c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9"/>
    </row>
    <row r="39" spans="2:38" ht="14.25" customHeight="1" x14ac:dyDescent="0.3">
      <c r="B39" s="220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2"/>
    </row>
    <row r="47" spans="2:38" x14ac:dyDescent="0.3">
      <c r="B47" s="36"/>
      <c r="C47" s="36"/>
      <c r="D47" s="36"/>
      <c r="E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9" spans="2:38" s="61" customFormat="1" ht="23.4" customHeight="1" x14ac:dyDescent="0.35">
      <c r="B49" s="224" t="str">
        <f>VLOOKUP(24,TA,TI,FALSE)</f>
        <v>Ort, Datum</v>
      </c>
      <c r="C49" s="224"/>
      <c r="D49" s="224"/>
      <c r="E49" s="224"/>
      <c r="F49" s="60"/>
      <c r="K49" s="224" t="str">
        <f>VLOOKUP(25,TA,TI,FALSE)</f>
        <v>Unterschrift Mitarbeiter(in)</v>
      </c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AA49" s="224" t="str">
        <f>VLOOKUP(26,TA,TI,FALSE)</f>
        <v>Unterschrift Vorgesetzte(r)</v>
      </c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</row>
    <row r="51" spans="2:38" x14ac:dyDescent="0.3">
      <c r="B51" s="212" t="str">
        <f>+Jun!B51</f>
        <v>Jede Änderung an dieser Datei macht die Stundenzettel ungültig und kann zu ihrer Ablehnung führen.</v>
      </c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2"/>
      <c r="AL51" s="212"/>
    </row>
  </sheetData>
  <sheetProtection algorithmName="SHA-512" hashValue="ScoY4fyiipymI7pSVGnx2XcQ+gzrq1wP5CxPLf+FhMv6VHLiJ0tVAufZIaGoNxIBYbrayyF0rWwHYwAU/sk7ug==" saltValue="md16F8vAP+D/NLzZ8qtHtg==" spinCount="100000" sheet="1" objects="1" scenarios="1" selectLockedCells="1"/>
  <mergeCells count="28">
    <mergeCell ref="B14:C14"/>
    <mergeCell ref="G1:AL1"/>
    <mergeCell ref="G2:AL2"/>
    <mergeCell ref="G8:AA8"/>
    <mergeCell ref="B10:E10"/>
    <mergeCell ref="G10:AA10"/>
    <mergeCell ref="V3:W3"/>
    <mergeCell ref="G4:H4"/>
    <mergeCell ref="L4:N4"/>
    <mergeCell ref="G6:AA6"/>
    <mergeCell ref="X4:Y4"/>
    <mergeCell ref="Z4:AA4"/>
    <mergeCell ref="B51:AL51"/>
    <mergeCell ref="AD12:AJ13"/>
    <mergeCell ref="B49:E49"/>
    <mergeCell ref="K49:V49"/>
    <mergeCell ref="AA49:AL49"/>
    <mergeCell ref="B38:AL39"/>
    <mergeCell ref="G14:AA14"/>
    <mergeCell ref="C21:E21"/>
    <mergeCell ref="B15:C15"/>
    <mergeCell ref="G15:AA15"/>
    <mergeCell ref="B16:C16"/>
    <mergeCell ref="G16:AA16"/>
    <mergeCell ref="B12:C12"/>
    <mergeCell ref="G12:AA12"/>
    <mergeCell ref="B13:C13"/>
    <mergeCell ref="G13:AA13"/>
  </mergeCells>
  <conditionalFormatting sqref="G18:G35">
    <cfRule type="expression" dxfId="30" priority="31">
      <formula>+$G$20=1</formula>
    </cfRule>
  </conditionalFormatting>
  <conditionalFormatting sqref="H18:H35">
    <cfRule type="expression" dxfId="29" priority="30">
      <formula>+$H$20=1</formula>
    </cfRule>
  </conditionalFormatting>
  <conditionalFormatting sqref="I18:I35">
    <cfRule type="expression" dxfId="28" priority="29">
      <formula>+$I$20=1</formula>
    </cfRule>
  </conditionalFormatting>
  <conditionalFormatting sqref="J18:J35">
    <cfRule type="expression" dxfId="27" priority="28">
      <formula>+$J$20=1</formula>
    </cfRule>
  </conditionalFormatting>
  <conditionalFormatting sqref="K18:K35">
    <cfRule type="expression" dxfId="26" priority="27">
      <formula>+$K$20=1</formula>
    </cfRule>
  </conditionalFormatting>
  <conditionalFormatting sqref="L18:L35">
    <cfRule type="expression" dxfId="25" priority="26">
      <formula>+$L$20=1</formula>
    </cfRule>
  </conditionalFormatting>
  <conditionalFormatting sqref="M18:M35">
    <cfRule type="expression" dxfId="24" priority="25">
      <formula>+$M$20=1</formula>
    </cfRule>
  </conditionalFormatting>
  <conditionalFormatting sqref="N18:N35">
    <cfRule type="expression" dxfId="23" priority="24">
      <formula>+$N$20=1</formula>
    </cfRule>
  </conditionalFormatting>
  <conditionalFormatting sqref="O18:O35">
    <cfRule type="expression" dxfId="22" priority="23">
      <formula>+$O$20=1</formula>
    </cfRule>
  </conditionalFormatting>
  <conditionalFormatting sqref="P18:P35">
    <cfRule type="expression" dxfId="21" priority="22">
      <formula>+$P$20=1</formula>
    </cfRule>
  </conditionalFormatting>
  <conditionalFormatting sqref="Q18:Q35">
    <cfRule type="expression" dxfId="20" priority="21">
      <formula>+$Q$20=1</formula>
    </cfRule>
  </conditionalFormatting>
  <conditionalFormatting sqref="R18:R35">
    <cfRule type="expression" dxfId="19" priority="20">
      <formula>+$R$20=1</formula>
    </cfRule>
  </conditionalFormatting>
  <conditionalFormatting sqref="S18:S35">
    <cfRule type="expression" dxfId="18" priority="19">
      <formula>+$S$20=1</formula>
    </cfRule>
  </conditionalFormatting>
  <conditionalFormatting sqref="T18:T35">
    <cfRule type="expression" dxfId="17" priority="18">
      <formula>+$T$20=1</formula>
    </cfRule>
  </conditionalFormatting>
  <conditionalFormatting sqref="U18:U35">
    <cfRule type="expression" dxfId="16" priority="17">
      <formula>+$U$20=1</formula>
    </cfRule>
  </conditionalFormatting>
  <conditionalFormatting sqref="V18:V35">
    <cfRule type="expression" dxfId="15" priority="16">
      <formula>+$V$20=1</formula>
    </cfRule>
  </conditionalFormatting>
  <conditionalFormatting sqref="W18:W35">
    <cfRule type="expression" dxfId="14" priority="15">
      <formula>+$W$20=1</formula>
    </cfRule>
  </conditionalFormatting>
  <conditionalFormatting sqref="X18:X35">
    <cfRule type="expression" dxfId="13" priority="14">
      <formula>+$X$20=1</formula>
    </cfRule>
  </conditionalFormatting>
  <conditionalFormatting sqref="Y18:Y35">
    <cfRule type="expression" dxfId="12" priority="13">
      <formula>+$Y$20=1</formula>
    </cfRule>
  </conditionalFormatting>
  <conditionalFormatting sqref="Z18:Z35">
    <cfRule type="expression" dxfId="11" priority="12">
      <formula>+$Z$20=1</formula>
    </cfRule>
  </conditionalFormatting>
  <conditionalFormatting sqref="AA18:AA35">
    <cfRule type="expression" dxfId="10" priority="11">
      <formula>+$AA$20=1</formula>
    </cfRule>
  </conditionalFormatting>
  <conditionalFormatting sqref="AB18:AB35">
    <cfRule type="expression" dxfId="9" priority="10">
      <formula>+$AB$20=1</formula>
    </cfRule>
  </conditionalFormatting>
  <conditionalFormatting sqref="AC18:AC35">
    <cfRule type="expression" dxfId="8" priority="9">
      <formula>+$AC$20=1</formula>
    </cfRule>
  </conditionalFormatting>
  <conditionalFormatting sqref="AD18:AD35">
    <cfRule type="expression" dxfId="7" priority="8">
      <formula>+$AD$20=1</formula>
    </cfRule>
  </conditionalFormatting>
  <conditionalFormatting sqref="AE18:AE35">
    <cfRule type="expression" dxfId="6" priority="7">
      <formula>$AE$20=1</formula>
    </cfRule>
  </conditionalFormatting>
  <conditionalFormatting sqref="AF18:AF35">
    <cfRule type="expression" dxfId="5" priority="6">
      <formula>+$AF$20=1</formula>
    </cfRule>
  </conditionalFormatting>
  <conditionalFormatting sqref="AG18:AG35">
    <cfRule type="expression" dxfId="4" priority="5">
      <formula>+$AG$20=1</formula>
    </cfRule>
  </conditionalFormatting>
  <conditionalFormatting sqref="AH18:AH35">
    <cfRule type="expression" dxfId="3" priority="4">
      <formula>+$AH$20=1</formula>
    </cfRule>
  </conditionalFormatting>
  <conditionalFormatting sqref="AI18:AI35">
    <cfRule type="expression" dxfId="2" priority="3">
      <formula>+$AI$20=1</formula>
    </cfRule>
  </conditionalFormatting>
  <conditionalFormatting sqref="AJ18:AJ35">
    <cfRule type="expression" dxfId="1" priority="2">
      <formula>+$AJ$20=1</formula>
    </cfRule>
  </conditionalFormatting>
  <conditionalFormatting sqref="AK18:AK35">
    <cfRule type="expression" dxfId="0" priority="1">
      <formula>+$AK$20=1</formula>
    </cfRule>
  </conditionalFormatting>
  <printOptions horizontalCentered="1" verticalCentered="1"/>
  <pageMargins left="0.23622047244094491" right="0.19685039370078741" top="0.74803149606299213" bottom="0.31496062992125984" header="0.31496062992125984" footer="0.31496062992125984"/>
  <pageSetup paperSize="9" scale="45" orientation="landscape" r:id="rId1"/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64E4B-EE10-4961-8FBF-0F90D2D8405B}">
  <sheetPr>
    <tabColor rgb="FFFFFF00"/>
  </sheetPr>
  <dimension ref="A1:Y61"/>
  <sheetViews>
    <sheetView zoomScale="115" zoomScaleNormal="115" workbookViewId="0"/>
  </sheetViews>
  <sheetFormatPr baseColWidth="10" defaultColWidth="9.08984375" defaultRowHeight="14.5" x14ac:dyDescent="0.35"/>
  <cols>
    <col min="1" max="1" width="9.08984375" style="184"/>
    <col min="2" max="2" width="51.6328125" style="184" customWidth="1"/>
    <col min="3" max="3" width="39.90625" style="184" customWidth="1"/>
    <col min="4" max="5" width="10.90625" style="184" bestFit="1" customWidth="1"/>
    <col min="6" max="16384" width="9.08984375" style="184"/>
  </cols>
  <sheetData>
    <row r="1" spans="1:25" x14ac:dyDescent="0.35">
      <c r="A1" s="184" t="s">
        <v>1</v>
      </c>
      <c r="B1" s="184" t="s">
        <v>2</v>
      </c>
      <c r="C1" s="184" t="s">
        <v>3</v>
      </c>
      <c r="J1" s="184" t="str">
        <f>+Overzicht!V1</f>
        <v>Deutsch</v>
      </c>
      <c r="L1" s="184">
        <f>IF(+J1="Deutsch",3,2)</f>
        <v>3</v>
      </c>
    </row>
    <row r="2" spans="1:25" x14ac:dyDescent="0.35">
      <c r="A2" s="184">
        <v>1</v>
      </c>
      <c r="B2" s="184" t="s">
        <v>0</v>
      </c>
      <c r="C2" s="184" t="s">
        <v>4</v>
      </c>
    </row>
    <row r="3" spans="1:25" x14ac:dyDescent="0.35">
      <c r="A3" s="184">
        <v>2</v>
      </c>
      <c r="B3" s="184" t="s">
        <v>5</v>
      </c>
      <c r="C3" s="184" t="s">
        <v>84</v>
      </c>
      <c r="J3" s="184" t="s">
        <v>34</v>
      </c>
    </row>
    <row r="4" spans="1:25" x14ac:dyDescent="0.35">
      <c r="A4" s="184">
        <v>3</v>
      </c>
      <c r="B4" s="184" t="s">
        <v>66</v>
      </c>
      <c r="C4" s="184" t="s">
        <v>85</v>
      </c>
      <c r="J4" s="184" t="s">
        <v>33</v>
      </c>
      <c r="K4" s="184" t="s">
        <v>64</v>
      </c>
      <c r="L4" s="184" t="s">
        <v>65</v>
      </c>
    </row>
    <row r="5" spans="1:25" x14ac:dyDescent="0.35">
      <c r="A5" s="184">
        <v>4</v>
      </c>
      <c r="B5" s="184" t="s">
        <v>105</v>
      </c>
      <c r="C5" s="184" t="s">
        <v>113</v>
      </c>
      <c r="J5" s="184">
        <v>2022</v>
      </c>
      <c r="K5" s="185">
        <v>44562</v>
      </c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</row>
    <row r="6" spans="1:25" x14ac:dyDescent="0.35">
      <c r="A6" s="184">
        <v>5</v>
      </c>
      <c r="B6" s="184" t="s">
        <v>82</v>
      </c>
      <c r="C6" s="184" t="s">
        <v>83</v>
      </c>
      <c r="J6" s="184">
        <f>+J5+1</f>
        <v>2023</v>
      </c>
      <c r="K6" s="185">
        <v>44927</v>
      </c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</row>
    <row r="7" spans="1:25" x14ac:dyDescent="0.35">
      <c r="A7" s="184">
        <v>6</v>
      </c>
      <c r="B7" s="184" t="s">
        <v>36</v>
      </c>
      <c r="C7" s="184" t="s">
        <v>78</v>
      </c>
      <c r="J7" s="184">
        <f t="shared" ref="J7:J13" si="0">+J6+1</f>
        <v>2024</v>
      </c>
      <c r="K7" s="185">
        <v>45292</v>
      </c>
      <c r="L7" s="184">
        <v>29</v>
      </c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</row>
    <row r="8" spans="1:25" x14ac:dyDescent="0.35">
      <c r="A8" s="184">
        <v>7</v>
      </c>
      <c r="B8" s="184" t="s">
        <v>6</v>
      </c>
      <c r="C8" s="184" t="s">
        <v>7</v>
      </c>
      <c r="J8" s="184">
        <f t="shared" si="0"/>
        <v>2025</v>
      </c>
      <c r="K8" s="185">
        <v>45658</v>
      </c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</row>
    <row r="9" spans="1:25" x14ac:dyDescent="0.35">
      <c r="A9" s="184">
        <v>8</v>
      </c>
      <c r="B9" s="184" t="s">
        <v>8</v>
      </c>
      <c r="C9" s="184" t="s">
        <v>87</v>
      </c>
      <c r="J9" s="184">
        <f t="shared" si="0"/>
        <v>2026</v>
      </c>
      <c r="K9" s="185">
        <v>46023</v>
      </c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</row>
    <row r="10" spans="1:25" x14ac:dyDescent="0.35">
      <c r="A10" s="184">
        <v>9</v>
      </c>
      <c r="B10" s="184" t="s">
        <v>9</v>
      </c>
      <c r="C10" s="184" t="s">
        <v>9</v>
      </c>
      <c r="D10" s="184" t="s">
        <v>49</v>
      </c>
      <c r="E10" s="184" t="s">
        <v>59</v>
      </c>
      <c r="J10" s="184">
        <f t="shared" si="0"/>
        <v>2027</v>
      </c>
      <c r="K10" s="185">
        <v>46388</v>
      </c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</row>
    <row r="11" spans="1:25" x14ac:dyDescent="0.35">
      <c r="A11" s="184">
        <v>10</v>
      </c>
      <c r="B11" s="184" t="s">
        <v>10</v>
      </c>
      <c r="C11" s="184" t="s">
        <v>10</v>
      </c>
      <c r="D11" s="184" t="s">
        <v>76</v>
      </c>
      <c r="E11" s="184" t="s">
        <v>60</v>
      </c>
      <c r="J11" s="184">
        <f t="shared" si="0"/>
        <v>2028</v>
      </c>
      <c r="K11" s="185">
        <v>46753</v>
      </c>
      <c r="L11" s="184">
        <v>29</v>
      </c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</row>
    <row r="12" spans="1:25" x14ac:dyDescent="0.35">
      <c r="A12" s="184">
        <v>11</v>
      </c>
      <c r="B12" s="184" t="s">
        <v>11</v>
      </c>
      <c r="C12" s="184" t="s">
        <v>70</v>
      </c>
      <c r="D12" s="184" t="s">
        <v>50</v>
      </c>
      <c r="E12" s="184" t="s">
        <v>61</v>
      </c>
      <c r="J12" s="184">
        <f t="shared" si="0"/>
        <v>2029</v>
      </c>
      <c r="K12" s="185">
        <v>47119</v>
      </c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</row>
    <row r="13" spans="1:25" x14ac:dyDescent="0.35">
      <c r="A13" s="184">
        <v>12</v>
      </c>
      <c r="B13" s="184" t="s">
        <v>12</v>
      </c>
      <c r="C13" s="184" t="s">
        <v>12</v>
      </c>
      <c r="D13" s="184" t="s">
        <v>51</v>
      </c>
      <c r="E13" s="184" t="s">
        <v>51</v>
      </c>
      <c r="J13" s="184">
        <f t="shared" si="0"/>
        <v>2030</v>
      </c>
      <c r="K13" s="185">
        <v>47484</v>
      </c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</row>
    <row r="14" spans="1:25" x14ac:dyDescent="0.35">
      <c r="A14" s="184">
        <v>13</v>
      </c>
      <c r="B14" s="184" t="s">
        <v>13</v>
      </c>
      <c r="C14" s="184" t="s">
        <v>21</v>
      </c>
      <c r="D14" s="184" t="s">
        <v>13</v>
      </c>
      <c r="E14" s="184" t="s">
        <v>21</v>
      </c>
      <c r="K14" s="185"/>
    </row>
    <row r="15" spans="1:25" x14ac:dyDescent="0.35">
      <c r="A15" s="184">
        <v>14</v>
      </c>
      <c r="B15" s="184" t="s">
        <v>14</v>
      </c>
      <c r="C15" s="184" t="s">
        <v>14</v>
      </c>
      <c r="D15" s="184" t="s">
        <v>52</v>
      </c>
      <c r="E15" s="184" t="s">
        <v>52</v>
      </c>
    </row>
    <row r="16" spans="1:25" x14ac:dyDescent="0.35">
      <c r="A16" s="184">
        <v>15</v>
      </c>
      <c r="B16" s="184" t="s">
        <v>15</v>
      </c>
      <c r="C16" s="184" t="s">
        <v>15</v>
      </c>
      <c r="D16" s="184" t="s">
        <v>53</v>
      </c>
      <c r="E16" s="184" t="s">
        <v>53</v>
      </c>
    </row>
    <row r="17" spans="1:5" x14ac:dyDescent="0.35">
      <c r="A17" s="184">
        <v>16</v>
      </c>
      <c r="B17" s="184" t="s">
        <v>16</v>
      </c>
      <c r="C17" s="184" t="s">
        <v>16</v>
      </c>
      <c r="D17" s="184" t="s">
        <v>54</v>
      </c>
      <c r="E17" s="184" t="s">
        <v>62</v>
      </c>
    </row>
    <row r="18" spans="1:5" x14ac:dyDescent="0.35">
      <c r="A18" s="184">
        <v>17</v>
      </c>
      <c r="B18" s="184" t="s">
        <v>17</v>
      </c>
      <c r="C18" s="184" t="s">
        <v>17</v>
      </c>
      <c r="D18" s="184" t="s">
        <v>55</v>
      </c>
      <c r="E18" s="184" t="s">
        <v>55</v>
      </c>
    </row>
    <row r="19" spans="1:5" x14ac:dyDescent="0.35">
      <c r="A19" s="184">
        <v>18</v>
      </c>
      <c r="B19" s="184" t="s">
        <v>18</v>
      </c>
      <c r="C19" s="184" t="s">
        <v>18</v>
      </c>
      <c r="D19" s="184" t="s">
        <v>56</v>
      </c>
      <c r="E19" s="184" t="s">
        <v>56</v>
      </c>
    </row>
    <row r="20" spans="1:5" x14ac:dyDescent="0.35">
      <c r="A20" s="184">
        <v>19</v>
      </c>
      <c r="B20" s="184" t="s">
        <v>19</v>
      </c>
      <c r="C20" s="184" t="s">
        <v>19</v>
      </c>
      <c r="D20" s="184" t="s">
        <v>57</v>
      </c>
      <c r="E20" s="184" t="s">
        <v>57</v>
      </c>
    </row>
    <row r="21" spans="1:5" x14ac:dyDescent="0.35">
      <c r="A21" s="184">
        <v>20</v>
      </c>
      <c r="B21" s="184" t="s">
        <v>22</v>
      </c>
      <c r="C21" s="184" t="s">
        <v>20</v>
      </c>
      <c r="D21" s="184" t="s">
        <v>58</v>
      </c>
      <c r="E21" s="184" t="s">
        <v>63</v>
      </c>
    </row>
    <row r="22" spans="1:5" x14ac:dyDescent="0.35">
      <c r="A22" s="184">
        <v>21</v>
      </c>
      <c r="B22" s="184" t="s">
        <v>23</v>
      </c>
      <c r="C22" s="184" t="s">
        <v>24</v>
      </c>
    </row>
    <row r="23" spans="1:5" x14ac:dyDescent="0.35">
      <c r="A23" s="184">
        <v>22</v>
      </c>
      <c r="B23" s="184" t="s">
        <v>25</v>
      </c>
      <c r="C23" s="184" t="s">
        <v>26</v>
      </c>
    </row>
    <row r="24" spans="1:5" x14ac:dyDescent="0.35">
      <c r="A24" s="184">
        <v>23</v>
      </c>
      <c r="B24" s="184" t="s">
        <v>114</v>
      </c>
      <c r="C24" s="186" t="s">
        <v>115</v>
      </c>
    </row>
    <row r="25" spans="1:5" x14ac:dyDescent="0.35">
      <c r="A25" s="184">
        <v>24</v>
      </c>
      <c r="B25" s="184" t="s">
        <v>27</v>
      </c>
      <c r="C25" s="184" t="s">
        <v>28</v>
      </c>
    </row>
    <row r="26" spans="1:5" x14ac:dyDescent="0.35">
      <c r="A26" s="184">
        <v>25</v>
      </c>
      <c r="B26" s="184" t="s">
        <v>29</v>
      </c>
      <c r="C26" s="184" t="s">
        <v>79</v>
      </c>
    </row>
    <row r="27" spans="1:5" x14ac:dyDescent="0.35">
      <c r="A27" s="184">
        <v>26</v>
      </c>
      <c r="B27" s="184" t="s">
        <v>80</v>
      </c>
      <c r="C27" s="184" t="s">
        <v>88</v>
      </c>
    </row>
    <row r="28" spans="1:5" x14ac:dyDescent="0.35">
      <c r="A28" s="184">
        <v>27</v>
      </c>
      <c r="B28" s="184" t="s">
        <v>30</v>
      </c>
      <c r="C28" s="184" t="s">
        <v>31</v>
      </c>
    </row>
    <row r="29" spans="1:5" x14ac:dyDescent="0.35">
      <c r="A29" s="184">
        <v>28</v>
      </c>
      <c r="B29" s="184" t="s">
        <v>116</v>
      </c>
      <c r="C29" s="184" t="s">
        <v>117</v>
      </c>
    </row>
    <row r="30" spans="1:5" x14ac:dyDescent="0.35">
      <c r="A30" s="184">
        <v>29</v>
      </c>
      <c r="B30" s="184" t="s">
        <v>37</v>
      </c>
      <c r="C30" s="184" t="s">
        <v>38</v>
      </c>
    </row>
    <row r="31" spans="1:5" x14ac:dyDescent="0.35">
      <c r="A31" s="184">
        <v>30</v>
      </c>
      <c r="B31" s="184" t="s">
        <v>39</v>
      </c>
      <c r="C31" s="184" t="s">
        <v>40</v>
      </c>
    </row>
    <row r="32" spans="1:5" x14ac:dyDescent="0.35">
      <c r="A32" s="184">
        <v>31</v>
      </c>
      <c r="B32" s="184" t="s">
        <v>41</v>
      </c>
      <c r="C32" s="184" t="s">
        <v>86</v>
      </c>
    </row>
    <row r="33" spans="1:3" x14ac:dyDescent="0.35">
      <c r="A33" s="184">
        <v>32</v>
      </c>
      <c r="B33" s="184" t="s">
        <v>42</v>
      </c>
      <c r="C33" s="184" t="s">
        <v>43</v>
      </c>
    </row>
    <row r="34" spans="1:3" x14ac:dyDescent="0.35">
      <c r="A34" s="184">
        <v>33</v>
      </c>
      <c r="B34" s="184" t="s">
        <v>44</v>
      </c>
      <c r="C34" s="184" t="s">
        <v>92</v>
      </c>
    </row>
    <row r="35" spans="1:3" x14ac:dyDescent="0.35">
      <c r="A35" s="184">
        <v>34</v>
      </c>
      <c r="B35" s="184" t="s">
        <v>45</v>
      </c>
      <c r="C35" s="184" t="s">
        <v>91</v>
      </c>
    </row>
    <row r="36" spans="1:3" x14ac:dyDescent="0.35">
      <c r="A36" s="184">
        <v>35</v>
      </c>
      <c r="B36" s="184" t="s">
        <v>93</v>
      </c>
      <c r="C36" s="184" t="s">
        <v>94</v>
      </c>
    </row>
    <row r="37" spans="1:3" x14ac:dyDescent="0.35">
      <c r="A37" s="184">
        <v>36</v>
      </c>
      <c r="B37" s="184" t="s">
        <v>46</v>
      </c>
      <c r="C37" s="184" t="s">
        <v>77</v>
      </c>
    </row>
    <row r="38" spans="1:3" x14ac:dyDescent="0.35">
      <c r="A38" s="184">
        <v>37</v>
      </c>
      <c r="B38" s="184" t="s">
        <v>47</v>
      </c>
      <c r="C38" s="184" t="s">
        <v>48</v>
      </c>
    </row>
    <row r="39" spans="1:3" x14ac:dyDescent="0.35">
      <c r="A39" s="184">
        <v>38</v>
      </c>
      <c r="B39" s="184" t="s">
        <v>82</v>
      </c>
      <c r="C39" s="184" t="s">
        <v>83</v>
      </c>
    </row>
    <row r="40" spans="1:3" x14ac:dyDescent="0.35">
      <c r="A40" s="184">
        <v>39</v>
      </c>
      <c r="B40" s="184" t="s">
        <v>30</v>
      </c>
      <c r="C40" s="184" t="s">
        <v>31</v>
      </c>
    </row>
    <row r="41" spans="1:3" x14ac:dyDescent="0.35">
      <c r="A41" s="184">
        <v>40</v>
      </c>
      <c r="B41" s="187" t="s">
        <v>95</v>
      </c>
      <c r="C41" s="187" t="s">
        <v>96</v>
      </c>
    </row>
    <row r="42" spans="1:3" x14ac:dyDescent="0.35">
      <c r="A42" s="184">
        <v>41</v>
      </c>
      <c r="B42" s="184" t="s">
        <v>68</v>
      </c>
      <c r="C42" s="184" t="s">
        <v>69</v>
      </c>
    </row>
    <row r="43" spans="1:3" x14ac:dyDescent="0.35">
      <c r="A43" s="184">
        <v>42</v>
      </c>
      <c r="B43" s="184" t="s">
        <v>89</v>
      </c>
      <c r="C43" s="184" t="s">
        <v>90</v>
      </c>
    </row>
    <row r="44" spans="1:3" x14ac:dyDescent="0.35">
      <c r="A44" s="184">
        <v>43</v>
      </c>
      <c r="B44" s="184" t="s">
        <v>72</v>
      </c>
      <c r="C44" s="184" t="s">
        <v>73</v>
      </c>
    </row>
    <row r="45" spans="1:3" x14ac:dyDescent="0.35">
      <c r="A45" s="184">
        <v>44</v>
      </c>
      <c r="B45" s="184" t="s">
        <v>74</v>
      </c>
      <c r="C45" s="184" t="s">
        <v>75</v>
      </c>
    </row>
    <row r="46" spans="1:3" x14ac:dyDescent="0.35">
      <c r="A46" s="184">
        <v>45</v>
      </c>
      <c r="B46" s="188" t="s">
        <v>71</v>
      </c>
      <c r="C46" s="188" t="s">
        <v>71</v>
      </c>
    </row>
    <row r="47" spans="1:3" x14ac:dyDescent="0.35">
      <c r="A47" s="184">
        <v>46</v>
      </c>
      <c r="B47" s="187" t="s">
        <v>81</v>
      </c>
      <c r="C47" s="187" t="s">
        <v>81</v>
      </c>
    </row>
    <row r="48" spans="1:3" x14ac:dyDescent="0.35">
      <c r="A48" s="184">
        <v>47</v>
      </c>
      <c r="B48" s="184" t="s">
        <v>108</v>
      </c>
      <c r="C48" s="184" t="s">
        <v>109</v>
      </c>
    </row>
    <row r="49" spans="1:3" x14ac:dyDescent="0.35">
      <c r="A49" s="184">
        <v>48</v>
      </c>
      <c r="B49" s="184" t="s">
        <v>97</v>
      </c>
      <c r="C49" s="184" t="s">
        <v>98</v>
      </c>
    </row>
    <row r="50" spans="1:3" x14ac:dyDescent="0.35">
      <c r="A50" s="184">
        <v>49</v>
      </c>
      <c r="B50" s="184" t="s">
        <v>99</v>
      </c>
      <c r="C50" s="184" t="s">
        <v>103</v>
      </c>
    </row>
    <row r="51" spans="1:3" x14ac:dyDescent="0.35">
      <c r="A51" s="184">
        <v>50</v>
      </c>
      <c r="B51" s="189" t="s">
        <v>100</v>
      </c>
      <c r="C51" s="190" t="s">
        <v>102</v>
      </c>
    </row>
    <row r="52" spans="1:3" x14ac:dyDescent="0.35">
      <c r="A52" s="184">
        <v>51</v>
      </c>
      <c r="B52" s="184" t="s">
        <v>101</v>
      </c>
      <c r="C52" s="184" t="s">
        <v>104</v>
      </c>
    </row>
    <row r="53" spans="1:3" x14ac:dyDescent="0.35">
      <c r="A53" s="184">
        <v>52</v>
      </c>
      <c r="B53" s="184" t="s">
        <v>106</v>
      </c>
      <c r="C53" s="184" t="s">
        <v>107</v>
      </c>
    </row>
    <row r="54" spans="1:3" x14ac:dyDescent="0.35">
      <c r="A54" s="184">
        <v>53</v>
      </c>
      <c r="B54" s="184" t="s">
        <v>111</v>
      </c>
      <c r="C54" s="184" t="s">
        <v>112</v>
      </c>
    </row>
    <row r="55" spans="1:3" x14ac:dyDescent="0.35">
      <c r="A55" s="184">
        <v>54</v>
      </c>
    </row>
    <row r="56" spans="1:3" x14ac:dyDescent="0.35">
      <c r="A56" s="184">
        <v>55</v>
      </c>
    </row>
    <row r="57" spans="1:3" x14ac:dyDescent="0.35">
      <c r="A57" s="184">
        <v>56</v>
      </c>
    </row>
    <row r="58" spans="1:3" x14ac:dyDescent="0.35">
      <c r="A58" s="184">
        <v>57</v>
      </c>
    </row>
    <row r="59" spans="1:3" x14ac:dyDescent="0.35">
      <c r="A59" s="184">
        <v>58</v>
      </c>
    </row>
    <row r="60" spans="1:3" x14ac:dyDescent="0.35">
      <c r="A60" s="184">
        <v>59</v>
      </c>
    </row>
    <row r="61" spans="1:3" x14ac:dyDescent="0.35">
      <c r="A61" s="184">
        <v>60</v>
      </c>
    </row>
  </sheetData>
  <sheetProtection algorithmName="SHA-512" hashValue="NIiIAWHTdrYGAL/BMJbWCy0sRhcjsh9Q/XeVeLqZ/Qdo18MAKVayHqWti7evx7hSI3KiWZ8k7Glqo/YyXGqIDg==" saltValue="yi+l5NWNHrdV6AL0AGMGNw==" spinCount="100000" sheet="1" selectLockedCells="1" selectUnlockedCells="1"/>
  <hyperlinks>
    <hyperlink ref="C46" r:id="rId1" xr:uid="{E6F86098-CCC4-4BF3-8E5E-5D0E4E0E66D4}"/>
    <hyperlink ref="B46" r:id="rId2" xr:uid="{7209EAFF-3865-4110-86A6-126BD4DF02F7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11218-0F62-43E0-B984-0A4CBC823CF2}">
  <sheetPr>
    <tabColor theme="4" tint="0.79998168889431442"/>
    <pageSetUpPr fitToPage="1"/>
  </sheetPr>
  <dimension ref="A1:AL51"/>
  <sheetViews>
    <sheetView zoomScale="80" zoomScaleNormal="80" zoomScaleSheetLayoutView="70" workbookViewId="0">
      <selection activeCell="G29" sqref="G29"/>
    </sheetView>
  </sheetViews>
  <sheetFormatPr baseColWidth="10" defaultColWidth="9.08984375" defaultRowHeight="14" x14ac:dyDescent="0.3"/>
  <cols>
    <col min="1" max="1" width="4.453125" style="8" bestFit="1" customWidth="1"/>
    <col min="2" max="2" width="4.08984375" style="8" customWidth="1"/>
    <col min="3" max="3" width="8" style="8" customWidth="1"/>
    <col min="4" max="4" width="3.08984375" style="8" customWidth="1"/>
    <col min="5" max="5" width="41.6328125" style="8" customWidth="1"/>
    <col min="6" max="6" width="2.08984375" style="8" customWidth="1"/>
    <col min="7" max="37" width="7.54296875" style="8" customWidth="1"/>
    <col min="38" max="38" width="9.54296875" style="8" customWidth="1"/>
    <col min="39" max="16384" width="9.08984375" style="8"/>
  </cols>
  <sheetData>
    <row r="1" spans="2:38" ht="30" customHeight="1" x14ac:dyDescent="0.3">
      <c r="G1" s="226" t="str">
        <f>VLOOKUP(22,TA,TI,FALSE)</f>
        <v>Monatsübersicht geleistete Stunden</v>
      </c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</row>
    <row r="2" spans="2:38" ht="14.5" x14ac:dyDescent="0.35">
      <c r="G2" s="227" t="str">
        <f>VLOOKUP(23,TA,TI,FALSE)</f>
        <v>Für ein Projekt im Rahmen des Interreg VI-A Programms Deutschland-Nederland</v>
      </c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</row>
    <row r="3" spans="2:38" x14ac:dyDescent="0.3">
      <c r="V3" s="199"/>
      <c r="W3" s="199"/>
    </row>
    <row r="4" spans="2:38" ht="24" customHeight="1" x14ac:dyDescent="0.5">
      <c r="B4" s="26" t="str">
        <f>VLOOKUP(1,TA,TI,FALSE)</f>
        <v>Jahr</v>
      </c>
      <c r="G4" s="228">
        <f>+Overzicht!G5</f>
        <v>2024</v>
      </c>
      <c r="H4" s="228"/>
      <c r="J4" s="63" t="str">
        <f>VLOOKUP(5,TA,TI,FALSE)</f>
        <v>Monat</v>
      </c>
      <c r="L4" s="228" t="str">
        <f>VLOOKUP(9,TA,+Sheet2!L1+2,FALSE)</f>
        <v>Januar</v>
      </c>
      <c r="M4" s="228"/>
      <c r="N4" s="228"/>
      <c r="X4" s="194" t="s">
        <v>67</v>
      </c>
      <c r="Y4" s="194"/>
      <c r="Z4" s="214">
        <f>+Overzicht!G24</f>
        <v>1</v>
      </c>
      <c r="AA4" s="214"/>
    </row>
    <row r="5" spans="2:38" ht="18" x14ac:dyDescent="0.4">
      <c r="C5" s="26"/>
    </row>
    <row r="6" spans="2:38" ht="20" x14ac:dyDescent="0.4">
      <c r="B6" s="27" t="str">
        <f>VLOOKUP(2,TA,TI,FALSE)</f>
        <v>Vor- und Nachname Projektmitarbeiter(in)</v>
      </c>
      <c r="D6" s="28"/>
      <c r="E6" s="28"/>
      <c r="F6" s="28"/>
      <c r="G6" s="213">
        <f>+Overzicht!G7</f>
        <v>0</v>
      </c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</row>
    <row r="7" spans="2:38" ht="18" x14ac:dyDescent="0.4">
      <c r="C7" s="29"/>
      <c r="D7" s="30"/>
      <c r="E7" s="30"/>
      <c r="F7" s="30"/>
    </row>
    <row r="8" spans="2:38" ht="20" x14ac:dyDescent="0.4">
      <c r="B8" s="26" t="str">
        <f>VLOOKUP(3,TA,TI,FALSE)</f>
        <v>Projektpartner, für den gearbeitet wurde</v>
      </c>
      <c r="G8" s="213">
        <f>+Overzicht!G9</f>
        <v>0</v>
      </c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</row>
    <row r="9" spans="2:38" ht="18" x14ac:dyDescent="0.4">
      <c r="C9" s="26"/>
    </row>
    <row r="10" spans="2:38" ht="18" customHeight="1" x14ac:dyDescent="0.4">
      <c r="B10" s="216" t="str">
        <f>VLOOKUP(47,TA,TI,FALSE)</f>
        <v>Projektnummer und -Name (Interreg DE-NL)</v>
      </c>
      <c r="C10" s="216"/>
      <c r="D10" s="216"/>
      <c r="E10" s="216"/>
      <c r="G10" s="207" t="str">
        <f>VLOOKUP(48,TA,TI,FALSE)</f>
        <v>Genehmigte Leistungsgruppe (LG) &amp; Projektfunktion  - InterDB</v>
      </c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C10" s="68"/>
      <c r="AE10" s="45" t="str">
        <f>VLOOKUP(43,TA,TI,FALSE)</f>
        <v>LG</v>
      </c>
      <c r="AG10" s="223">
        <f>+Overzicht!S12</f>
        <v>0</v>
      </c>
      <c r="AH10" s="223"/>
    </row>
    <row r="11" spans="2:38" ht="18" customHeight="1" x14ac:dyDescent="0.4">
      <c r="B11" s="64"/>
      <c r="C11" s="64"/>
      <c r="D11" s="64"/>
      <c r="E11" s="64"/>
      <c r="G11" s="69"/>
      <c r="H11" s="69"/>
      <c r="I11" s="69"/>
      <c r="J11" s="69"/>
      <c r="K11" s="69"/>
      <c r="L11" s="69"/>
      <c r="M11" s="69"/>
      <c r="N11" s="69"/>
      <c r="O11" s="69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C11" s="15"/>
      <c r="AE11" s="45"/>
      <c r="AG11" s="46"/>
      <c r="AH11" s="46"/>
    </row>
    <row r="12" spans="2:38" ht="21.75" customHeight="1" x14ac:dyDescent="0.4">
      <c r="B12" s="225">
        <f>IF(+C22="","",+C22)</f>
        <v>32011</v>
      </c>
      <c r="C12" s="225"/>
      <c r="D12" s="64"/>
      <c r="E12" s="64" t="str">
        <f>IF(+E22="","",+E22)</f>
        <v>EDL (Subprojekt EDL-XX)</v>
      </c>
      <c r="G12" s="215" t="str">
        <f>IFERROR(CONCATENATE(IF(VLOOKUP(+B12,PRF,17,FALSE)="","",VLOOKUP(+B12,PRF,17,FALSE))," - ",IF(VLOOKUP(+B12,PRF,5,FALSE)="","",VLOOKUP(+B12,PRF,5,FALSE))),"")</f>
        <v>3 - Lehrer*in</v>
      </c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C12" s="75"/>
      <c r="AD12" s="229"/>
      <c r="AE12" s="229"/>
      <c r="AF12" s="229"/>
      <c r="AG12" s="229"/>
      <c r="AH12" s="229"/>
      <c r="AI12" s="229"/>
      <c r="AJ12" s="229"/>
    </row>
    <row r="13" spans="2:38" ht="21.75" customHeight="1" x14ac:dyDescent="0.4">
      <c r="B13" s="225" t="str">
        <f t="shared" ref="B13:B16" si="0">IF(+C23="","",+C23)</f>
        <v/>
      </c>
      <c r="C13" s="225"/>
      <c r="D13" s="64"/>
      <c r="E13" s="64" t="str">
        <f t="shared" ref="E13:E16" si="1">IF(+E23="","",+E23)</f>
        <v/>
      </c>
      <c r="G13" s="215" t="str">
        <f>IFERROR(CONCATENATE(IF(VLOOKUP(+B13,PRF,17,FALSE)="","",VLOOKUP(+B13,PRF,17,FALSE))," - ",IF(VLOOKUP(+B13,PRF,5,FALSE)="","",VLOOKUP(+B13,PRF,5,FALSE))),"")</f>
        <v/>
      </c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C13" s="75"/>
      <c r="AD13" s="229"/>
      <c r="AE13" s="229"/>
      <c r="AF13" s="229"/>
      <c r="AG13" s="229"/>
      <c r="AH13" s="229"/>
      <c r="AI13" s="229"/>
      <c r="AJ13" s="229"/>
    </row>
    <row r="14" spans="2:38" ht="21.75" customHeight="1" x14ac:dyDescent="0.4">
      <c r="B14" s="225" t="str">
        <f t="shared" si="0"/>
        <v/>
      </c>
      <c r="C14" s="225"/>
      <c r="D14" s="64"/>
      <c r="E14" s="72" t="str">
        <f t="shared" si="1"/>
        <v/>
      </c>
      <c r="G14" s="215" t="str">
        <f>IFERROR(CONCATENATE(IF(VLOOKUP(+B14,PRF,17,FALSE)="","",VLOOKUP(+B14,PRF,17,FALSE))," - ",IF(VLOOKUP(+B14,PRF,5,FALSE)="","",VLOOKUP(+B14,PRF,5,FALSE))),"")</f>
        <v/>
      </c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C14" s="75"/>
      <c r="AE14" s="45"/>
      <c r="AG14" s="46"/>
      <c r="AH14" s="46"/>
    </row>
    <row r="15" spans="2:38" ht="21.75" customHeight="1" x14ac:dyDescent="0.4">
      <c r="B15" s="225" t="str">
        <f t="shared" si="0"/>
        <v/>
      </c>
      <c r="C15" s="225"/>
      <c r="D15" s="64"/>
      <c r="E15" s="64" t="str">
        <f t="shared" si="1"/>
        <v/>
      </c>
      <c r="G15" s="215" t="str">
        <f>IFERROR(CONCATENATE(IF(VLOOKUP(+B15,PRF,17,FALSE)="","",VLOOKUP(+B15,PRF,17,FALSE))," - ",IF(VLOOKUP(+B15,PRF,5,FALSE)="","",VLOOKUP(+B15,PRF,5,FALSE))),"")</f>
        <v/>
      </c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C15" s="75"/>
      <c r="AE15" s="45"/>
      <c r="AG15" s="46"/>
      <c r="AH15" s="46"/>
    </row>
    <row r="16" spans="2:38" ht="21.75" customHeight="1" x14ac:dyDescent="0.4">
      <c r="B16" s="225" t="str">
        <f t="shared" si="0"/>
        <v/>
      </c>
      <c r="C16" s="225"/>
      <c r="D16" s="64"/>
      <c r="E16" s="64" t="str">
        <f t="shared" si="1"/>
        <v/>
      </c>
      <c r="G16" s="215" t="str">
        <f>IFERROR(CONCATENATE(IF(VLOOKUP(+B16,PRF,17,FALSE)="","",VLOOKUP(+B16,PRF,17,FALSE))," - ",IF(VLOOKUP(+B16,PRF,5,FALSE)="","",VLOOKUP(+B16,PRF,5,FALSE))),"")</f>
        <v/>
      </c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C16" s="75"/>
    </row>
    <row r="17" spans="1:38" s="15" customFormat="1" x14ac:dyDescent="0.3">
      <c r="G17" s="16">
        <f>VLOOKUP(G4,Jaar,2,FALSE)</f>
        <v>45292</v>
      </c>
      <c r="H17" s="16">
        <f>+G17+1</f>
        <v>45293</v>
      </c>
      <c r="I17" s="16">
        <f t="shared" ref="I17:X18" si="2">+H17+1</f>
        <v>45294</v>
      </c>
      <c r="J17" s="16">
        <f t="shared" si="2"/>
        <v>45295</v>
      </c>
      <c r="K17" s="16">
        <f t="shared" si="2"/>
        <v>45296</v>
      </c>
      <c r="L17" s="16">
        <f t="shared" si="2"/>
        <v>45297</v>
      </c>
      <c r="M17" s="16">
        <f t="shared" si="2"/>
        <v>45298</v>
      </c>
      <c r="N17" s="16">
        <f t="shared" si="2"/>
        <v>45299</v>
      </c>
      <c r="O17" s="16">
        <f t="shared" si="2"/>
        <v>45300</v>
      </c>
      <c r="P17" s="16">
        <f t="shared" si="2"/>
        <v>45301</v>
      </c>
      <c r="Q17" s="16">
        <f t="shared" si="2"/>
        <v>45302</v>
      </c>
      <c r="R17" s="16">
        <f t="shared" si="2"/>
        <v>45303</v>
      </c>
      <c r="S17" s="16">
        <f t="shared" si="2"/>
        <v>45304</v>
      </c>
      <c r="T17" s="16">
        <f t="shared" si="2"/>
        <v>45305</v>
      </c>
      <c r="U17" s="16">
        <f t="shared" si="2"/>
        <v>45306</v>
      </c>
      <c r="V17" s="16">
        <f t="shared" si="2"/>
        <v>45307</v>
      </c>
      <c r="W17" s="16">
        <f t="shared" si="2"/>
        <v>45308</v>
      </c>
      <c r="X17" s="16">
        <f t="shared" si="2"/>
        <v>45309</v>
      </c>
      <c r="Y17" s="16">
        <f t="shared" ref="Y17:AK18" si="3">+X17+1</f>
        <v>45310</v>
      </c>
      <c r="Z17" s="16">
        <f t="shared" si="3"/>
        <v>45311</v>
      </c>
      <c r="AA17" s="16">
        <f t="shared" si="3"/>
        <v>45312</v>
      </c>
      <c r="AB17" s="16">
        <f t="shared" si="3"/>
        <v>45313</v>
      </c>
      <c r="AC17" s="16">
        <f t="shared" si="3"/>
        <v>45314</v>
      </c>
      <c r="AD17" s="16">
        <f t="shared" si="3"/>
        <v>45315</v>
      </c>
      <c r="AE17" s="16">
        <f t="shared" si="3"/>
        <v>45316</v>
      </c>
      <c r="AF17" s="16">
        <f t="shared" si="3"/>
        <v>45317</v>
      </c>
      <c r="AG17" s="16">
        <f t="shared" si="3"/>
        <v>45318</v>
      </c>
      <c r="AH17" s="16">
        <f t="shared" si="3"/>
        <v>45319</v>
      </c>
      <c r="AI17" s="16">
        <f t="shared" si="3"/>
        <v>45320</v>
      </c>
      <c r="AJ17" s="16">
        <f t="shared" si="3"/>
        <v>45321</v>
      </c>
      <c r="AK17" s="16">
        <f t="shared" si="3"/>
        <v>45322</v>
      </c>
    </row>
    <row r="18" spans="1:38" ht="15.5" x14ac:dyDescent="0.35">
      <c r="B18" s="17"/>
      <c r="C18" s="18"/>
      <c r="D18" s="19"/>
      <c r="E18" s="32" t="str">
        <f>CONCATENATE(VLOOKUP(37,TA,TI,FALSE),": ")</f>
        <v xml:space="preserve">Tag: </v>
      </c>
      <c r="F18" s="32"/>
      <c r="G18" s="41">
        <v>1</v>
      </c>
      <c r="H18" s="42">
        <f>+G18+1</f>
        <v>2</v>
      </c>
      <c r="I18" s="42">
        <f t="shared" si="2"/>
        <v>3</v>
      </c>
      <c r="J18" s="42">
        <f t="shared" si="2"/>
        <v>4</v>
      </c>
      <c r="K18" s="42">
        <f t="shared" si="2"/>
        <v>5</v>
      </c>
      <c r="L18" s="42">
        <f t="shared" si="2"/>
        <v>6</v>
      </c>
      <c r="M18" s="42">
        <f t="shared" si="2"/>
        <v>7</v>
      </c>
      <c r="N18" s="42">
        <f t="shared" si="2"/>
        <v>8</v>
      </c>
      <c r="O18" s="42">
        <f t="shared" si="2"/>
        <v>9</v>
      </c>
      <c r="P18" s="42">
        <f t="shared" si="2"/>
        <v>10</v>
      </c>
      <c r="Q18" s="42">
        <f t="shared" si="2"/>
        <v>11</v>
      </c>
      <c r="R18" s="42">
        <f t="shared" si="2"/>
        <v>12</v>
      </c>
      <c r="S18" s="42">
        <f t="shared" si="2"/>
        <v>13</v>
      </c>
      <c r="T18" s="42">
        <f t="shared" si="2"/>
        <v>14</v>
      </c>
      <c r="U18" s="42">
        <f t="shared" si="2"/>
        <v>15</v>
      </c>
      <c r="V18" s="42">
        <f t="shared" si="2"/>
        <v>16</v>
      </c>
      <c r="W18" s="42">
        <f t="shared" si="2"/>
        <v>17</v>
      </c>
      <c r="X18" s="42">
        <f t="shared" si="2"/>
        <v>18</v>
      </c>
      <c r="Y18" s="42">
        <f t="shared" si="3"/>
        <v>19</v>
      </c>
      <c r="Z18" s="42">
        <f t="shared" si="3"/>
        <v>20</v>
      </c>
      <c r="AA18" s="42">
        <f t="shared" si="3"/>
        <v>21</v>
      </c>
      <c r="AB18" s="42">
        <f t="shared" si="3"/>
        <v>22</v>
      </c>
      <c r="AC18" s="42">
        <f t="shared" si="3"/>
        <v>23</v>
      </c>
      <c r="AD18" s="42">
        <f t="shared" si="3"/>
        <v>24</v>
      </c>
      <c r="AE18" s="42">
        <f t="shared" si="3"/>
        <v>25</v>
      </c>
      <c r="AF18" s="42">
        <f t="shared" si="3"/>
        <v>26</v>
      </c>
      <c r="AG18" s="42">
        <f t="shared" si="3"/>
        <v>27</v>
      </c>
      <c r="AH18" s="42">
        <f t="shared" si="3"/>
        <v>28</v>
      </c>
      <c r="AI18" s="42">
        <f t="shared" si="3"/>
        <v>29</v>
      </c>
      <c r="AJ18" s="42">
        <f t="shared" si="3"/>
        <v>30</v>
      </c>
      <c r="AK18" s="42">
        <f t="shared" si="3"/>
        <v>31</v>
      </c>
      <c r="AL18" s="54" t="str">
        <f>VLOOKUP(7,TA,TI,FALSE)</f>
        <v>Summe</v>
      </c>
    </row>
    <row r="19" spans="1:38" ht="15.5" x14ac:dyDescent="0.3">
      <c r="B19" s="20"/>
      <c r="C19" s="33" t="str">
        <f>VLOOKUP(6,TA,TI,FALSE)</f>
        <v>Tätigkeiten:</v>
      </c>
      <c r="D19" s="34"/>
      <c r="E19" s="34"/>
      <c r="F19" s="34"/>
      <c r="G19" s="35" t="str">
        <f t="shared" ref="G19:AK19" si="4">IF(TI=2,IF(WEEKDAY(G17)=1,"Zo",IF(WEEKDAY(G17)=2,"Ma",IF(WEEKDAY(G17)=3,"Di",IF(WEEKDAY(G17)=4,"Wo",IF(WEEKDAY(G17)=5,"Do",IF(WEEKDAY(G17)=6,"Vr",IF(WEEKDAY(G17)=7,"Za"))))))),IF(WEEKDAY(G17)=1,"So",IF(WEEKDAY(G17)=2,"Mo",IF(WEEKDAY(G17)=3,"Di",IF(WEEKDAY(G17)=4,"Mi",IF(WEEKDAY(G17)=5,"Do",IF(WEEKDAY(G17)=6,"Fr",IF(WEEKDAY(G17)=7,"Sa"))))))))</f>
        <v>Mo</v>
      </c>
      <c r="H19" s="40" t="str">
        <f t="shared" si="4"/>
        <v>Di</v>
      </c>
      <c r="I19" s="40" t="str">
        <f t="shared" si="4"/>
        <v>Mi</v>
      </c>
      <c r="J19" s="40" t="str">
        <f t="shared" si="4"/>
        <v>Do</v>
      </c>
      <c r="K19" s="40" t="str">
        <f t="shared" si="4"/>
        <v>Fr</v>
      </c>
      <c r="L19" s="40" t="str">
        <f t="shared" si="4"/>
        <v>Sa</v>
      </c>
      <c r="M19" s="40" t="str">
        <f t="shared" si="4"/>
        <v>So</v>
      </c>
      <c r="N19" s="40" t="str">
        <f t="shared" si="4"/>
        <v>Mo</v>
      </c>
      <c r="O19" s="40" t="str">
        <f t="shared" si="4"/>
        <v>Di</v>
      </c>
      <c r="P19" s="40" t="str">
        <f t="shared" si="4"/>
        <v>Mi</v>
      </c>
      <c r="Q19" s="40" t="str">
        <f t="shared" si="4"/>
        <v>Do</v>
      </c>
      <c r="R19" s="40" t="str">
        <f t="shared" si="4"/>
        <v>Fr</v>
      </c>
      <c r="S19" s="40" t="str">
        <f t="shared" si="4"/>
        <v>Sa</v>
      </c>
      <c r="T19" s="40" t="str">
        <f t="shared" si="4"/>
        <v>So</v>
      </c>
      <c r="U19" s="40" t="str">
        <f t="shared" si="4"/>
        <v>Mo</v>
      </c>
      <c r="V19" s="40" t="str">
        <f t="shared" si="4"/>
        <v>Di</v>
      </c>
      <c r="W19" s="40" t="str">
        <f t="shared" si="4"/>
        <v>Mi</v>
      </c>
      <c r="X19" s="40" t="str">
        <f t="shared" si="4"/>
        <v>Do</v>
      </c>
      <c r="Y19" s="40" t="str">
        <f t="shared" si="4"/>
        <v>Fr</v>
      </c>
      <c r="Z19" s="40" t="str">
        <f t="shared" si="4"/>
        <v>Sa</v>
      </c>
      <c r="AA19" s="40" t="str">
        <f t="shared" si="4"/>
        <v>So</v>
      </c>
      <c r="AB19" s="40" t="str">
        <f t="shared" si="4"/>
        <v>Mo</v>
      </c>
      <c r="AC19" s="40" t="str">
        <f t="shared" si="4"/>
        <v>Di</v>
      </c>
      <c r="AD19" s="40" t="str">
        <f t="shared" si="4"/>
        <v>Mi</v>
      </c>
      <c r="AE19" s="40" t="str">
        <f t="shared" si="4"/>
        <v>Do</v>
      </c>
      <c r="AF19" s="40" t="str">
        <f t="shared" si="4"/>
        <v>Fr</v>
      </c>
      <c r="AG19" s="40" t="str">
        <f t="shared" si="4"/>
        <v>Sa</v>
      </c>
      <c r="AH19" s="40" t="str">
        <f t="shared" si="4"/>
        <v>So</v>
      </c>
      <c r="AI19" s="40" t="str">
        <f t="shared" si="4"/>
        <v>Mo</v>
      </c>
      <c r="AJ19" s="40" t="str">
        <f t="shared" si="4"/>
        <v>Di</v>
      </c>
      <c r="AK19" s="40" t="str">
        <f t="shared" si="4"/>
        <v>Mi</v>
      </c>
      <c r="AL19" s="55"/>
    </row>
    <row r="20" spans="1:38" x14ac:dyDescent="0.3">
      <c r="B20" s="20"/>
      <c r="G20" s="43">
        <f>IF(OR(WEEKDAY(G17)=1,WEEKDAY(G17)=7),1,0)</f>
        <v>0</v>
      </c>
      <c r="H20" s="15">
        <f>IF(OR(WEEKDAY(H17)=1,WEEKDAY(H17)=7),1,0)</f>
        <v>0</v>
      </c>
      <c r="I20" s="15">
        <f t="shared" ref="I20:AK20" si="5">IF(OR(WEEKDAY(I17)=1,WEEKDAY(I17)=7),1,0)</f>
        <v>0</v>
      </c>
      <c r="J20" s="15">
        <f t="shared" si="5"/>
        <v>0</v>
      </c>
      <c r="K20" s="15">
        <f t="shared" si="5"/>
        <v>0</v>
      </c>
      <c r="L20" s="15">
        <f t="shared" si="5"/>
        <v>1</v>
      </c>
      <c r="M20" s="15">
        <f t="shared" si="5"/>
        <v>1</v>
      </c>
      <c r="N20" s="15">
        <f t="shared" si="5"/>
        <v>0</v>
      </c>
      <c r="O20" s="15">
        <f t="shared" si="5"/>
        <v>0</v>
      </c>
      <c r="P20" s="15">
        <f t="shared" si="5"/>
        <v>0</v>
      </c>
      <c r="Q20" s="15">
        <f t="shared" si="5"/>
        <v>0</v>
      </c>
      <c r="R20" s="15">
        <f t="shared" si="5"/>
        <v>0</v>
      </c>
      <c r="S20" s="15">
        <f t="shared" si="5"/>
        <v>1</v>
      </c>
      <c r="T20" s="15">
        <f t="shared" si="5"/>
        <v>1</v>
      </c>
      <c r="U20" s="15">
        <f t="shared" si="5"/>
        <v>0</v>
      </c>
      <c r="V20" s="15">
        <f t="shared" si="5"/>
        <v>0</v>
      </c>
      <c r="W20" s="15">
        <f t="shared" si="5"/>
        <v>0</v>
      </c>
      <c r="X20" s="15">
        <f t="shared" si="5"/>
        <v>0</v>
      </c>
      <c r="Y20" s="15">
        <f t="shared" si="5"/>
        <v>0</v>
      </c>
      <c r="Z20" s="15">
        <f t="shared" si="5"/>
        <v>1</v>
      </c>
      <c r="AA20" s="15">
        <f t="shared" si="5"/>
        <v>1</v>
      </c>
      <c r="AB20" s="15">
        <f t="shared" si="5"/>
        <v>0</v>
      </c>
      <c r="AC20" s="15">
        <f t="shared" si="5"/>
        <v>0</v>
      </c>
      <c r="AD20" s="15">
        <f t="shared" si="5"/>
        <v>0</v>
      </c>
      <c r="AE20" s="15">
        <f t="shared" si="5"/>
        <v>0</v>
      </c>
      <c r="AF20" s="15">
        <f t="shared" si="5"/>
        <v>0</v>
      </c>
      <c r="AG20" s="15">
        <f t="shared" si="5"/>
        <v>1</v>
      </c>
      <c r="AH20" s="15">
        <f t="shared" si="5"/>
        <v>1</v>
      </c>
      <c r="AI20" s="15">
        <f t="shared" si="5"/>
        <v>0</v>
      </c>
      <c r="AJ20" s="15">
        <f t="shared" si="5"/>
        <v>0</v>
      </c>
      <c r="AK20" s="15">
        <f t="shared" si="5"/>
        <v>0</v>
      </c>
      <c r="AL20" s="55"/>
    </row>
    <row r="21" spans="1:38" ht="38.25" customHeight="1" x14ac:dyDescent="0.3">
      <c r="B21" s="20"/>
      <c r="C21" s="203" t="str">
        <f>VLOOKUP(28,TA,TI,FALSE)</f>
        <v>Projektnummer und Projektname Interreg VI-A Deutschland-Nederland Projekte:</v>
      </c>
      <c r="D21" s="203"/>
      <c r="E21" s="203"/>
      <c r="G21" s="20"/>
      <c r="AL21" s="55"/>
    </row>
    <row r="22" spans="1:38" ht="30.75" customHeight="1" x14ac:dyDescent="0.3">
      <c r="A22" s="44"/>
      <c r="B22" s="37">
        <v>1</v>
      </c>
      <c r="C22" s="87">
        <f>IF(+Overzicht!C27="","",+Overzicht!C27)</f>
        <v>32011</v>
      </c>
      <c r="D22" s="47"/>
      <c r="E22" s="88" t="str">
        <f>IF(+Overzicht!E27="","",+Overzicht!E27)</f>
        <v>EDL (Subprojekt EDL-XX)</v>
      </c>
      <c r="F22" s="47"/>
      <c r="G22" s="89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2">
        <f t="shared" ref="AL22:AL27" si="6">SUM(G22:AK22)</f>
        <v>0</v>
      </c>
    </row>
    <row r="23" spans="1:38" ht="30.75" customHeight="1" x14ac:dyDescent="0.3">
      <c r="A23" s="44"/>
      <c r="B23" s="37">
        <v>2</v>
      </c>
      <c r="C23" s="87" t="str">
        <f>IF(+Overzicht!C28="","",+Overzicht!C28)</f>
        <v/>
      </c>
      <c r="D23" s="47"/>
      <c r="E23" s="88" t="str">
        <f>IF(+Overzicht!E28="","",+Overzicht!E28)</f>
        <v/>
      </c>
      <c r="F23" s="47"/>
      <c r="G23" s="89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2">
        <f t="shared" si="6"/>
        <v>0</v>
      </c>
    </row>
    <row r="24" spans="1:38" ht="30.75" customHeight="1" x14ac:dyDescent="0.3">
      <c r="A24" s="44"/>
      <c r="B24" s="37">
        <v>3</v>
      </c>
      <c r="C24" s="87" t="str">
        <f>IF(+Overzicht!C29="","",+Overzicht!C29)</f>
        <v/>
      </c>
      <c r="D24" s="47"/>
      <c r="E24" s="88" t="str">
        <f>IF(+Overzicht!E29="","",+Overzicht!E29)</f>
        <v/>
      </c>
      <c r="F24" s="47"/>
      <c r="G24" s="89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2">
        <f t="shared" si="6"/>
        <v>0</v>
      </c>
    </row>
    <row r="25" spans="1:38" ht="30.75" customHeight="1" x14ac:dyDescent="0.3">
      <c r="A25" s="44"/>
      <c r="B25" s="37">
        <v>4</v>
      </c>
      <c r="C25" s="87" t="str">
        <f>IF(+Overzicht!C30="","",+Overzicht!C30)</f>
        <v/>
      </c>
      <c r="D25" s="47"/>
      <c r="E25" s="88" t="str">
        <f>IF(+Overzicht!E30="","",+Overzicht!E30)</f>
        <v/>
      </c>
      <c r="F25" s="47"/>
      <c r="G25" s="89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2">
        <f t="shared" si="6"/>
        <v>0</v>
      </c>
    </row>
    <row r="26" spans="1:38" ht="30.75" customHeight="1" x14ac:dyDescent="0.3">
      <c r="A26" s="44"/>
      <c r="B26" s="37">
        <v>5</v>
      </c>
      <c r="C26" s="87" t="str">
        <f>IF(+Overzicht!C31="","",+Overzicht!C31)</f>
        <v/>
      </c>
      <c r="D26" s="47"/>
      <c r="E26" s="88" t="str">
        <f>IF(+Overzicht!E31="","",+Overzicht!E31)</f>
        <v/>
      </c>
      <c r="F26" s="47"/>
      <c r="G26" s="89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2">
        <f t="shared" si="6"/>
        <v>0</v>
      </c>
    </row>
    <row r="27" spans="1:38" s="24" customFormat="1" ht="18" x14ac:dyDescent="0.35">
      <c r="B27" s="23"/>
      <c r="C27" s="63" t="str">
        <f>VLOOKUP(29,TA,TI,FALSE)</f>
        <v>Summe Interreg VI-A Projekte:</v>
      </c>
      <c r="D27" s="61"/>
      <c r="E27" s="61"/>
      <c r="F27" s="61"/>
      <c r="G27" s="93">
        <f t="shared" ref="G27:AK27" si="7">SUM(G22:G26)</f>
        <v>0</v>
      </c>
      <c r="H27" s="94">
        <f t="shared" si="7"/>
        <v>0</v>
      </c>
      <c r="I27" s="94">
        <f t="shared" si="7"/>
        <v>0</v>
      </c>
      <c r="J27" s="94">
        <f t="shared" si="7"/>
        <v>0</v>
      </c>
      <c r="K27" s="94">
        <f t="shared" si="7"/>
        <v>0</v>
      </c>
      <c r="L27" s="94">
        <f t="shared" si="7"/>
        <v>0</v>
      </c>
      <c r="M27" s="94">
        <f t="shared" si="7"/>
        <v>0</v>
      </c>
      <c r="N27" s="94">
        <f t="shared" si="7"/>
        <v>0</v>
      </c>
      <c r="O27" s="94">
        <f t="shared" si="7"/>
        <v>0</v>
      </c>
      <c r="P27" s="94">
        <f t="shared" si="7"/>
        <v>0</v>
      </c>
      <c r="Q27" s="94">
        <f t="shared" si="7"/>
        <v>0</v>
      </c>
      <c r="R27" s="94">
        <f t="shared" si="7"/>
        <v>0</v>
      </c>
      <c r="S27" s="94">
        <f t="shared" si="7"/>
        <v>0</v>
      </c>
      <c r="T27" s="94">
        <f t="shared" si="7"/>
        <v>0</v>
      </c>
      <c r="U27" s="94">
        <f t="shared" si="7"/>
        <v>0</v>
      </c>
      <c r="V27" s="94">
        <f t="shared" si="7"/>
        <v>0</v>
      </c>
      <c r="W27" s="94">
        <f t="shared" si="7"/>
        <v>0</v>
      </c>
      <c r="X27" s="94">
        <f t="shared" si="7"/>
        <v>0</v>
      </c>
      <c r="Y27" s="94">
        <f t="shared" si="7"/>
        <v>0</v>
      </c>
      <c r="Z27" s="94">
        <f t="shared" si="7"/>
        <v>0</v>
      </c>
      <c r="AA27" s="94">
        <f t="shared" si="7"/>
        <v>0</v>
      </c>
      <c r="AB27" s="94">
        <f t="shared" si="7"/>
        <v>0</v>
      </c>
      <c r="AC27" s="94">
        <f t="shared" si="7"/>
        <v>0</v>
      </c>
      <c r="AD27" s="94">
        <f t="shared" si="7"/>
        <v>0</v>
      </c>
      <c r="AE27" s="94">
        <f t="shared" si="7"/>
        <v>0</v>
      </c>
      <c r="AF27" s="94">
        <f t="shared" si="7"/>
        <v>0</v>
      </c>
      <c r="AG27" s="94">
        <f t="shared" si="7"/>
        <v>0</v>
      </c>
      <c r="AH27" s="94">
        <f t="shared" si="7"/>
        <v>0</v>
      </c>
      <c r="AI27" s="94">
        <f t="shared" si="7"/>
        <v>0</v>
      </c>
      <c r="AJ27" s="94">
        <f t="shared" si="7"/>
        <v>0</v>
      </c>
      <c r="AK27" s="94">
        <f t="shared" si="7"/>
        <v>0</v>
      </c>
      <c r="AL27" s="95">
        <f t="shared" si="6"/>
        <v>0</v>
      </c>
    </row>
    <row r="28" spans="1:38" ht="15.5" x14ac:dyDescent="0.3">
      <c r="B28" s="20"/>
      <c r="C28" s="47"/>
      <c r="D28" s="47"/>
      <c r="E28" s="47"/>
      <c r="F28" s="47"/>
      <c r="G28" s="96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2"/>
    </row>
    <row r="29" spans="1:38" ht="17.5" x14ac:dyDescent="0.3">
      <c r="B29" s="20"/>
      <c r="C29" s="61" t="str">
        <f>VLOOKUP(42,TA,TI,FALSE)</f>
        <v>Sonstige Interreg-Projekte</v>
      </c>
      <c r="D29" s="47"/>
      <c r="E29" s="47"/>
      <c r="F29" s="47"/>
      <c r="G29" s="98">
        <v>0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9">
        <v>0</v>
      </c>
      <c r="U29" s="99">
        <v>0</v>
      </c>
      <c r="V29" s="99">
        <v>0</v>
      </c>
      <c r="W29" s="99">
        <v>0</v>
      </c>
      <c r="X29" s="99">
        <v>0</v>
      </c>
      <c r="Y29" s="99">
        <v>0</v>
      </c>
      <c r="Z29" s="99">
        <v>0</v>
      </c>
      <c r="AA29" s="99">
        <v>0</v>
      </c>
      <c r="AB29" s="99">
        <v>0</v>
      </c>
      <c r="AC29" s="99">
        <v>0</v>
      </c>
      <c r="AD29" s="99">
        <v>0</v>
      </c>
      <c r="AE29" s="99">
        <v>0</v>
      </c>
      <c r="AF29" s="99">
        <v>0</v>
      </c>
      <c r="AG29" s="99">
        <v>0</v>
      </c>
      <c r="AH29" s="99">
        <v>0</v>
      </c>
      <c r="AI29" s="99">
        <v>0</v>
      </c>
      <c r="AJ29" s="100">
        <v>0</v>
      </c>
      <c r="AK29" s="100">
        <v>0</v>
      </c>
      <c r="AL29" s="92">
        <f>SUM(G29:AK29)</f>
        <v>0</v>
      </c>
    </row>
    <row r="30" spans="1:38" ht="15.5" x14ac:dyDescent="0.3">
      <c r="B30" s="20"/>
      <c r="C30" s="47"/>
      <c r="D30" s="47"/>
      <c r="E30" s="47"/>
      <c r="F30" s="47"/>
      <c r="G30" s="146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92"/>
    </row>
    <row r="31" spans="1:38" ht="17.5" x14ac:dyDescent="0.3">
      <c r="B31" s="20"/>
      <c r="C31" s="61" t="str">
        <f>VLOOKUP(30,TA,TI,FALSE)</f>
        <v>Sonstige, geförderte Projekte</v>
      </c>
      <c r="D31" s="61"/>
      <c r="E31" s="61"/>
      <c r="F31" s="61"/>
      <c r="G31" s="101">
        <v>0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  <c r="S31" s="100">
        <v>0</v>
      </c>
      <c r="T31" s="100">
        <v>0</v>
      </c>
      <c r="U31" s="100">
        <v>0</v>
      </c>
      <c r="V31" s="100">
        <v>0</v>
      </c>
      <c r="W31" s="100">
        <v>0</v>
      </c>
      <c r="X31" s="100">
        <v>0</v>
      </c>
      <c r="Y31" s="100">
        <v>0</v>
      </c>
      <c r="Z31" s="100">
        <v>0</v>
      </c>
      <c r="AA31" s="100">
        <v>0</v>
      </c>
      <c r="AB31" s="100">
        <v>0</v>
      </c>
      <c r="AC31" s="100">
        <v>0</v>
      </c>
      <c r="AD31" s="100">
        <v>0</v>
      </c>
      <c r="AE31" s="100">
        <v>0</v>
      </c>
      <c r="AF31" s="100">
        <v>0</v>
      </c>
      <c r="AG31" s="100">
        <v>0</v>
      </c>
      <c r="AH31" s="100">
        <v>0</v>
      </c>
      <c r="AI31" s="100">
        <v>0</v>
      </c>
      <c r="AJ31" s="100">
        <v>0</v>
      </c>
      <c r="AK31" s="100">
        <v>0</v>
      </c>
      <c r="AL31" s="92">
        <f>SUM(G31:AK31)</f>
        <v>0</v>
      </c>
    </row>
    <row r="32" spans="1:38" ht="15.5" x14ac:dyDescent="0.3">
      <c r="B32" s="20"/>
      <c r="C32" s="47"/>
      <c r="D32" s="47"/>
      <c r="E32" s="47"/>
      <c r="F32" s="47"/>
      <c r="G32" s="146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92"/>
    </row>
    <row r="33" spans="2:38" ht="17.5" x14ac:dyDescent="0.3">
      <c r="B33" s="20"/>
      <c r="C33" s="61" t="str">
        <f>VLOOKUP(31,TA,TI,FALSE)</f>
        <v>Sonstige Tätigkeiten</v>
      </c>
      <c r="D33" s="61"/>
      <c r="E33" s="61"/>
      <c r="F33" s="61"/>
      <c r="G33" s="101">
        <v>0</v>
      </c>
      <c r="H33" s="100">
        <v>0</v>
      </c>
      <c r="I33" s="100">
        <v>0</v>
      </c>
      <c r="J33" s="100">
        <v>0</v>
      </c>
      <c r="K33" s="100">
        <v>0</v>
      </c>
      <c r="L33" s="100">
        <v>0</v>
      </c>
      <c r="M33" s="100">
        <v>0</v>
      </c>
      <c r="N33" s="100">
        <v>0</v>
      </c>
      <c r="O33" s="100">
        <v>0</v>
      </c>
      <c r="P33" s="100">
        <v>0</v>
      </c>
      <c r="Q33" s="100">
        <v>0</v>
      </c>
      <c r="R33" s="100">
        <v>0</v>
      </c>
      <c r="S33" s="100">
        <v>0</v>
      </c>
      <c r="T33" s="100">
        <v>0</v>
      </c>
      <c r="U33" s="100">
        <v>0</v>
      </c>
      <c r="V33" s="100">
        <v>0</v>
      </c>
      <c r="W33" s="100">
        <v>0</v>
      </c>
      <c r="X33" s="100">
        <v>0</v>
      </c>
      <c r="Y33" s="100">
        <v>0</v>
      </c>
      <c r="Z33" s="100">
        <v>0</v>
      </c>
      <c r="AA33" s="100">
        <v>0</v>
      </c>
      <c r="AB33" s="100">
        <v>0</v>
      </c>
      <c r="AC33" s="100">
        <v>0</v>
      </c>
      <c r="AD33" s="100">
        <v>0</v>
      </c>
      <c r="AE33" s="100">
        <v>0</v>
      </c>
      <c r="AF33" s="100">
        <v>0</v>
      </c>
      <c r="AG33" s="100">
        <v>0</v>
      </c>
      <c r="AH33" s="100">
        <v>0</v>
      </c>
      <c r="AI33" s="100">
        <v>0</v>
      </c>
      <c r="AJ33" s="100">
        <v>0</v>
      </c>
      <c r="AK33" s="100">
        <v>0</v>
      </c>
      <c r="AL33" s="92">
        <f>SUM(G33:AK33)</f>
        <v>0</v>
      </c>
    </row>
    <row r="34" spans="2:38" ht="15.5" x14ac:dyDescent="0.3">
      <c r="B34" s="20"/>
      <c r="C34" s="47"/>
      <c r="D34" s="47"/>
      <c r="E34" s="47"/>
      <c r="F34" s="47"/>
      <c r="G34" s="96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2"/>
    </row>
    <row r="35" spans="2:38" ht="18" x14ac:dyDescent="0.3">
      <c r="B35" s="25"/>
      <c r="C35" s="102" t="str">
        <f>VLOOKUP(8,TA,TI,FALSE)</f>
        <v>Stunden insgesamt</v>
      </c>
      <c r="D35" s="103"/>
      <c r="E35" s="103"/>
      <c r="F35" s="103"/>
      <c r="G35" s="104">
        <f t="shared" ref="G35:AK35" si="8">SUM(G27:G34)</f>
        <v>0</v>
      </c>
      <c r="H35" s="105">
        <f t="shared" si="8"/>
        <v>0</v>
      </c>
      <c r="I35" s="105">
        <f t="shared" si="8"/>
        <v>0</v>
      </c>
      <c r="J35" s="105">
        <f t="shared" si="8"/>
        <v>0</v>
      </c>
      <c r="K35" s="105">
        <f t="shared" si="8"/>
        <v>0</v>
      </c>
      <c r="L35" s="105">
        <f t="shared" si="8"/>
        <v>0</v>
      </c>
      <c r="M35" s="105">
        <f t="shared" si="8"/>
        <v>0</v>
      </c>
      <c r="N35" s="105">
        <f t="shared" si="8"/>
        <v>0</v>
      </c>
      <c r="O35" s="105">
        <f t="shared" si="8"/>
        <v>0</v>
      </c>
      <c r="P35" s="105">
        <f t="shared" si="8"/>
        <v>0</v>
      </c>
      <c r="Q35" s="105">
        <f t="shared" si="8"/>
        <v>0</v>
      </c>
      <c r="R35" s="105">
        <f t="shared" si="8"/>
        <v>0</v>
      </c>
      <c r="S35" s="105">
        <f t="shared" si="8"/>
        <v>0</v>
      </c>
      <c r="T35" s="105">
        <f t="shared" si="8"/>
        <v>0</v>
      </c>
      <c r="U35" s="105">
        <f t="shared" si="8"/>
        <v>0</v>
      </c>
      <c r="V35" s="105">
        <f t="shared" si="8"/>
        <v>0</v>
      </c>
      <c r="W35" s="105">
        <f t="shared" si="8"/>
        <v>0</v>
      </c>
      <c r="X35" s="105">
        <f t="shared" si="8"/>
        <v>0</v>
      </c>
      <c r="Y35" s="105">
        <f t="shared" si="8"/>
        <v>0</v>
      </c>
      <c r="Z35" s="105">
        <f t="shared" si="8"/>
        <v>0</v>
      </c>
      <c r="AA35" s="105">
        <f t="shared" si="8"/>
        <v>0</v>
      </c>
      <c r="AB35" s="105">
        <f t="shared" si="8"/>
        <v>0</v>
      </c>
      <c r="AC35" s="105">
        <f t="shared" si="8"/>
        <v>0</v>
      </c>
      <c r="AD35" s="105">
        <f t="shared" si="8"/>
        <v>0</v>
      </c>
      <c r="AE35" s="105">
        <f t="shared" si="8"/>
        <v>0</v>
      </c>
      <c r="AF35" s="105">
        <f t="shared" si="8"/>
        <v>0</v>
      </c>
      <c r="AG35" s="105">
        <f t="shared" si="8"/>
        <v>0</v>
      </c>
      <c r="AH35" s="105">
        <f t="shared" si="8"/>
        <v>0</v>
      </c>
      <c r="AI35" s="105">
        <f t="shared" si="8"/>
        <v>0</v>
      </c>
      <c r="AJ35" s="105">
        <f t="shared" si="8"/>
        <v>0</v>
      </c>
      <c r="AK35" s="105">
        <f t="shared" si="8"/>
        <v>0</v>
      </c>
      <c r="AL35" s="106">
        <f>SUM(G35:AK35)</f>
        <v>0</v>
      </c>
    </row>
    <row r="38" spans="2:38" ht="18" customHeight="1" x14ac:dyDescent="0.3">
      <c r="B38" s="217" t="str">
        <f>VLOOKUP(27,TA,TI,FALSE)</f>
        <v>Wir bestätigen, dass die Daten korrekt und vollständig ausgefüllt wurden. Die geleisteten Projektarbeitsstunden waren im Rahmen einer effizienten und effektiven Projektdurchführung erforderlich.</v>
      </c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9"/>
    </row>
    <row r="39" spans="2:38" ht="14.25" customHeight="1" x14ac:dyDescent="0.3">
      <c r="B39" s="220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2"/>
    </row>
    <row r="47" spans="2:38" x14ac:dyDescent="0.3">
      <c r="B47" s="36"/>
      <c r="C47" s="36"/>
      <c r="D47" s="36"/>
      <c r="E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9" spans="2:38" s="9" customFormat="1" ht="20.399999999999999" customHeight="1" x14ac:dyDescent="0.35">
      <c r="B49" s="224" t="str">
        <f>VLOOKUP(24,TA,TI,FALSE)</f>
        <v>Ort, Datum</v>
      </c>
      <c r="C49" s="224"/>
      <c r="D49" s="224"/>
      <c r="E49" s="224"/>
      <c r="F49" s="60"/>
      <c r="G49" s="61"/>
      <c r="H49" s="61"/>
      <c r="I49" s="61"/>
      <c r="J49" s="61"/>
      <c r="K49" s="224" t="str">
        <f>VLOOKUP(25,TA,TI,FALSE)</f>
        <v>Unterschrift Mitarbeiter(in)</v>
      </c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61"/>
      <c r="X49" s="61"/>
      <c r="Y49" s="61"/>
      <c r="Z49" s="61"/>
      <c r="AA49" s="224" t="str">
        <f>VLOOKUP(26,TA,TI,FALSE)</f>
        <v>Unterschrift Vorgesetzte(r)</v>
      </c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</row>
    <row r="51" spans="2:38" x14ac:dyDescent="0.3">
      <c r="B51" s="212" t="str">
        <f>+Overzicht!B47</f>
        <v>Jede Änderung an dieser Datei macht die Stundenzettel ungültig und kann zu ihrer Ablehnung führen.</v>
      </c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2"/>
      <c r="AL51" s="212"/>
    </row>
  </sheetData>
  <sheetProtection algorithmName="SHA-512" hashValue="QVwUXyfcKIqLA1y99yiWz7Y+ULD3QgRhDU4Ru/1kF9YKCvP1XlwBI+6ZNp1RBABRHVEvyh72rCPzzrWY+3gu8w==" saltValue="umOqLJepNz2AN48HKhEA9A==" spinCount="100000" sheet="1" objects="1" scenarios="1" selectLockedCells="1"/>
  <mergeCells count="29">
    <mergeCell ref="AD12:AJ13"/>
    <mergeCell ref="B13:C13"/>
    <mergeCell ref="B14:C14"/>
    <mergeCell ref="B15:C15"/>
    <mergeCell ref="B16:C16"/>
    <mergeCell ref="G12:AA12"/>
    <mergeCell ref="G13:AA13"/>
    <mergeCell ref="G14:AA14"/>
    <mergeCell ref="G1:AL1"/>
    <mergeCell ref="G2:AL2"/>
    <mergeCell ref="V3:W3"/>
    <mergeCell ref="G4:H4"/>
    <mergeCell ref="L4:N4"/>
    <mergeCell ref="B51:AL51"/>
    <mergeCell ref="G6:AA6"/>
    <mergeCell ref="X4:Y4"/>
    <mergeCell ref="Z4:AA4"/>
    <mergeCell ref="G8:AA8"/>
    <mergeCell ref="C21:E21"/>
    <mergeCell ref="G15:AA15"/>
    <mergeCell ref="G16:AA16"/>
    <mergeCell ref="B10:E10"/>
    <mergeCell ref="B38:AL39"/>
    <mergeCell ref="AG10:AH10"/>
    <mergeCell ref="B49:E49"/>
    <mergeCell ref="K49:V49"/>
    <mergeCell ref="AA49:AL49"/>
    <mergeCell ref="G10:AA10"/>
    <mergeCell ref="B12:C12"/>
  </mergeCells>
  <conditionalFormatting sqref="G18:G35">
    <cfRule type="expression" dxfId="365" priority="31">
      <formula>+$G$20=1</formula>
    </cfRule>
  </conditionalFormatting>
  <conditionalFormatting sqref="H18:H35">
    <cfRule type="expression" dxfId="364" priority="30">
      <formula>+$H$20=1</formula>
    </cfRule>
  </conditionalFormatting>
  <conditionalFormatting sqref="I18:I35">
    <cfRule type="expression" dxfId="363" priority="29">
      <formula>+$I$20=1</formula>
    </cfRule>
  </conditionalFormatting>
  <conditionalFormatting sqref="J18:J35">
    <cfRule type="expression" dxfId="362" priority="28">
      <formula>+$J$20=1</formula>
    </cfRule>
  </conditionalFormatting>
  <conditionalFormatting sqref="K18:K35">
    <cfRule type="expression" dxfId="361" priority="27">
      <formula>+$K$20=1</formula>
    </cfRule>
  </conditionalFormatting>
  <conditionalFormatting sqref="L18:L35">
    <cfRule type="expression" dxfId="360" priority="26">
      <formula>+$L$20=1</formula>
    </cfRule>
  </conditionalFormatting>
  <conditionalFormatting sqref="M18:M35">
    <cfRule type="expression" dxfId="359" priority="25">
      <formula>+$M$20=1</formula>
    </cfRule>
  </conditionalFormatting>
  <conditionalFormatting sqref="N18:N35">
    <cfRule type="expression" dxfId="358" priority="24">
      <formula>+$N$20=1</formula>
    </cfRule>
  </conditionalFormatting>
  <conditionalFormatting sqref="O18:O35">
    <cfRule type="expression" dxfId="357" priority="23">
      <formula>+$O$20=1</formula>
    </cfRule>
  </conditionalFormatting>
  <conditionalFormatting sqref="P18:P35">
    <cfRule type="expression" dxfId="356" priority="22">
      <formula>+$P$20=1</formula>
    </cfRule>
  </conditionalFormatting>
  <conditionalFormatting sqref="Q18:Q35">
    <cfRule type="expression" dxfId="355" priority="21">
      <formula>+$Q$20=1</formula>
    </cfRule>
  </conditionalFormatting>
  <conditionalFormatting sqref="R18:R35">
    <cfRule type="expression" dxfId="354" priority="20">
      <formula>+$R$20=1</formula>
    </cfRule>
  </conditionalFormatting>
  <conditionalFormatting sqref="S18:S35">
    <cfRule type="expression" dxfId="353" priority="19">
      <formula>+$S$20=1</formula>
    </cfRule>
  </conditionalFormatting>
  <conditionalFormatting sqref="T18:T35">
    <cfRule type="expression" dxfId="352" priority="18">
      <formula>+$T$20=1</formula>
    </cfRule>
  </conditionalFormatting>
  <conditionalFormatting sqref="U18:U35">
    <cfRule type="expression" dxfId="351" priority="17">
      <formula>+$U$20=1</formula>
    </cfRule>
  </conditionalFormatting>
  <conditionalFormatting sqref="V18:V35">
    <cfRule type="expression" dxfId="350" priority="16">
      <formula>+$V$20=1</formula>
    </cfRule>
  </conditionalFormatting>
  <conditionalFormatting sqref="W18:W35">
    <cfRule type="expression" dxfId="349" priority="15">
      <formula>+$W$20=1</formula>
    </cfRule>
  </conditionalFormatting>
  <conditionalFormatting sqref="X18:X35">
    <cfRule type="expression" dxfId="348" priority="14">
      <formula>+$X$20=1</formula>
    </cfRule>
  </conditionalFormatting>
  <conditionalFormatting sqref="Y18:Y35">
    <cfRule type="expression" dxfId="347" priority="13">
      <formula>+$Y$20=1</formula>
    </cfRule>
  </conditionalFormatting>
  <conditionalFormatting sqref="Z18:Z35">
    <cfRule type="expression" dxfId="346" priority="12">
      <formula>+$Z$20=1</formula>
    </cfRule>
  </conditionalFormatting>
  <conditionalFormatting sqref="AA18:AA35">
    <cfRule type="expression" dxfId="345" priority="11">
      <formula>+$AA$20=1</formula>
    </cfRule>
  </conditionalFormatting>
  <conditionalFormatting sqref="AB18:AB35">
    <cfRule type="expression" dxfId="344" priority="10">
      <formula>+$AB$20=1</formula>
    </cfRule>
  </conditionalFormatting>
  <conditionalFormatting sqref="AC18:AC35">
    <cfRule type="expression" dxfId="343" priority="9">
      <formula>+$AC$20=1</formula>
    </cfRule>
  </conditionalFormatting>
  <conditionalFormatting sqref="AD18:AD35">
    <cfRule type="expression" dxfId="342" priority="8">
      <formula>+$AD$20=1</formula>
    </cfRule>
  </conditionalFormatting>
  <conditionalFormatting sqref="AE18:AE35">
    <cfRule type="expression" dxfId="341" priority="7">
      <formula>$AE$20=1</formula>
    </cfRule>
  </conditionalFormatting>
  <conditionalFormatting sqref="AF18:AF35">
    <cfRule type="expression" dxfId="340" priority="6">
      <formula>+$AF$20=1</formula>
    </cfRule>
  </conditionalFormatting>
  <conditionalFormatting sqref="AG18:AG35">
    <cfRule type="expression" dxfId="339" priority="5">
      <formula>+$AG$20=1</formula>
    </cfRule>
  </conditionalFormatting>
  <conditionalFormatting sqref="AH18:AH35">
    <cfRule type="expression" dxfId="338" priority="4">
      <formula>+$AH$20=1</formula>
    </cfRule>
  </conditionalFormatting>
  <conditionalFormatting sqref="AI18:AI35">
    <cfRule type="expression" dxfId="337" priority="3">
      <formula>+$AI$20=1</formula>
    </cfRule>
  </conditionalFormatting>
  <conditionalFormatting sqref="AJ18:AJ35">
    <cfRule type="expression" dxfId="336" priority="2">
      <formula>+$AJ$20=1</formula>
    </cfRule>
  </conditionalFormatting>
  <conditionalFormatting sqref="AK18:AK35">
    <cfRule type="expression" dxfId="335" priority="1">
      <formula>+$AK$20=1</formula>
    </cfRule>
  </conditionalFormatting>
  <printOptions horizontalCentered="1" verticalCentered="1"/>
  <pageMargins left="0.23622047244094491" right="0.19685039370078741" top="0.74803149606299213" bottom="0.35433070866141736" header="0.31496062992125984" footer="0.31496062992125984"/>
  <pageSetup paperSize="9" scale="45" orientation="landscape" r:id="rId1"/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9CFD8-5AA4-4BD1-9D19-3C826C2797F9}">
  <sheetPr>
    <tabColor theme="4" tint="0.79998168889431442"/>
    <pageSetUpPr fitToPage="1"/>
  </sheetPr>
  <dimension ref="A1:AK51"/>
  <sheetViews>
    <sheetView zoomScale="80" zoomScaleNormal="80" zoomScaleSheetLayoutView="70" workbookViewId="0">
      <selection activeCell="G22" sqref="G22"/>
    </sheetView>
  </sheetViews>
  <sheetFormatPr baseColWidth="10" defaultColWidth="9.08984375" defaultRowHeight="14" x14ac:dyDescent="0.3"/>
  <cols>
    <col min="1" max="1" width="4.453125" style="8" bestFit="1" customWidth="1"/>
    <col min="2" max="2" width="3" style="8" customWidth="1"/>
    <col min="3" max="3" width="8" style="8" customWidth="1"/>
    <col min="4" max="4" width="3.08984375" style="8" customWidth="1"/>
    <col min="5" max="5" width="41.6328125" style="8" customWidth="1"/>
    <col min="6" max="6" width="2.08984375" style="8" customWidth="1"/>
    <col min="7" max="35" width="7.453125" style="8" customWidth="1"/>
    <col min="36" max="36" width="9.90625" style="8" customWidth="1"/>
    <col min="37" max="16384" width="9.08984375" style="8"/>
  </cols>
  <sheetData>
    <row r="1" spans="2:37" ht="30" customHeight="1" x14ac:dyDescent="0.3">
      <c r="G1" s="226" t="str">
        <f>VLOOKUP(22,TA,TI,FALSE)</f>
        <v>Monatsübersicht geleistete Stunden</v>
      </c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</row>
    <row r="2" spans="2:37" ht="14.5" x14ac:dyDescent="0.35">
      <c r="G2" s="227" t="str">
        <f>VLOOKUP(23,TA,TI,FALSE)</f>
        <v>Für ein Projekt im Rahmen des Interreg VI-A Programms Deutschland-Nederland</v>
      </c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</row>
    <row r="3" spans="2:37" x14ac:dyDescent="0.3">
      <c r="V3" s="199"/>
      <c r="W3" s="199"/>
    </row>
    <row r="4" spans="2:37" ht="25" x14ac:dyDescent="0.5">
      <c r="B4" s="26" t="str">
        <f>VLOOKUP(1,TA,TI,FALSE)</f>
        <v>Jahr</v>
      </c>
      <c r="G4" s="231">
        <f>+Overzicht!G5</f>
        <v>2024</v>
      </c>
      <c r="H4" s="231"/>
      <c r="J4" s="232" t="str">
        <f>VLOOKUP(5,TA,TI,FALSE)</f>
        <v>Monat</v>
      </c>
      <c r="K4" s="232"/>
      <c r="L4" s="230" t="str">
        <f>VLOOKUP(10,TA,+Sheet2!L1+2,FALSE)</f>
        <v>Februar</v>
      </c>
      <c r="M4" s="230"/>
      <c r="N4" s="230"/>
      <c r="O4" s="230"/>
      <c r="X4" s="194" t="s">
        <v>67</v>
      </c>
      <c r="Y4" s="194"/>
      <c r="Z4" s="214">
        <f>+Overzicht!H24</f>
        <v>1</v>
      </c>
      <c r="AA4" s="214"/>
      <c r="AB4" s="52"/>
      <c r="AC4" s="52"/>
    </row>
    <row r="5" spans="2:37" ht="18" x14ac:dyDescent="0.4">
      <c r="B5" s="26"/>
    </row>
    <row r="6" spans="2:37" ht="20" x14ac:dyDescent="0.4">
      <c r="B6" s="27" t="str">
        <f>VLOOKUP(2,TA,TI,FALSE)</f>
        <v>Vor- und Nachname Projektmitarbeiter(in)</v>
      </c>
      <c r="D6" s="28"/>
      <c r="E6" s="28"/>
      <c r="F6" s="28"/>
      <c r="G6" s="213">
        <f>+Overzicht!G7</f>
        <v>0</v>
      </c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</row>
    <row r="7" spans="2:37" ht="18" x14ac:dyDescent="0.4">
      <c r="B7" s="29"/>
      <c r="D7" s="30"/>
      <c r="E7" s="30"/>
      <c r="F7" s="30"/>
    </row>
    <row r="8" spans="2:37" ht="20" x14ac:dyDescent="0.4">
      <c r="B8" s="26" t="str">
        <f>VLOOKUP(3,TA,TI,FALSE)</f>
        <v>Projektpartner, für den gearbeitet wurde</v>
      </c>
      <c r="G8" s="213">
        <f>+Overzicht!G9</f>
        <v>0</v>
      </c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</row>
    <row r="9" spans="2:37" ht="18" x14ac:dyDescent="0.4">
      <c r="C9" s="26"/>
      <c r="AJ9" s="48"/>
    </row>
    <row r="10" spans="2:37" ht="20.25" customHeight="1" x14ac:dyDescent="0.4">
      <c r="B10" s="72" t="str">
        <f>VLOOKUP(47,TA,TI,FALSE)</f>
        <v>Projektnummer und -Name (Interreg DE-NL)</v>
      </c>
      <c r="C10" s="72"/>
      <c r="D10" s="72"/>
      <c r="E10" s="72"/>
      <c r="G10" s="216" t="str">
        <f>VLOOKUP(48,TA,TI,FALSE)</f>
        <v>Genehmigte Leistungsgruppe (LG) &amp; Projektfunktion  - InterDB</v>
      </c>
      <c r="H10" s="216"/>
      <c r="I10" s="216"/>
      <c r="J10" s="216"/>
      <c r="K10" s="216"/>
      <c r="L10" s="216"/>
      <c r="M10" s="216"/>
      <c r="N10" s="216"/>
      <c r="O10" s="216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D10" s="15" t="s">
        <v>35</v>
      </c>
      <c r="AE10" s="46">
        <f>+Overzicht!S12</f>
        <v>0</v>
      </c>
    </row>
    <row r="11" spans="2:37" ht="20" x14ac:dyDescent="0.4">
      <c r="B11" s="72"/>
      <c r="C11" s="72"/>
      <c r="D11" s="72"/>
      <c r="E11" s="72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</row>
    <row r="12" spans="2:37" ht="20.25" customHeight="1" x14ac:dyDescent="0.3">
      <c r="B12" s="225">
        <f>IF(+C22="","",+C22)</f>
        <v>32011</v>
      </c>
      <c r="C12" s="225"/>
      <c r="D12" s="64"/>
      <c r="E12" s="64" t="str">
        <f>IF(+E22="","",+E22)</f>
        <v>EDL (Subprojekt EDL-XX)</v>
      </c>
      <c r="G12" s="215" t="str">
        <f>IFERROR(CONCATENATE(IF(VLOOKUP(+B12,PRF,17,FALSE)="","",VLOOKUP(+B12,PRF,17,FALSE))," - ",IF(VLOOKUP(+B12,PRF,5,FALSE)="","",VLOOKUP(+B12,PRF,5,FALSE))),"")</f>
        <v>3 - Lehrer*in</v>
      </c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D12" s="229"/>
      <c r="AE12" s="229"/>
      <c r="AF12" s="229"/>
      <c r="AG12" s="229"/>
      <c r="AH12" s="229"/>
      <c r="AI12" s="229"/>
      <c r="AJ12" s="229"/>
    </row>
    <row r="13" spans="2:37" ht="20.25" customHeight="1" x14ac:dyDescent="0.3">
      <c r="B13" s="225" t="str">
        <f t="shared" ref="B13:B16" si="0">IF(+C23="","",+C23)</f>
        <v/>
      </c>
      <c r="C13" s="225"/>
      <c r="D13" s="64"/>
      <c r="E13" s="64" t="str">
        <f t="shared" ref="E13:E16" si="1">IF(+E23="","",+E23)</f>
        <v/>
      </c>
      <c r="G13" s="215" t="str">
        <f>IFERROR(CONCATENATE(IF(VLOOKUP(+B13,PRF,17,FALSE)="","",VLOOKUP(+B13,PRF,17,FALSE))," - ",IF(VLOOKUP(+B13,PRF,5,FALSE)="","",VLOOKUP(+B13,PRF,5,FALSE))),"")</f>
        <v/>
      </c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D13" s="229"/>
      <c r="AE13" s="229"/>
      <c r="AF13" s="229"/>
      <c r="AG13" s="229"/>
      <c r="AH13" s="229"/>
      <c r="AI13" s="229"/>
      <c r="AJ13" s="229"/>
    </row>
    <row r="14" spans="2:37" ht="20.25" customHeight="1" x14ac:dyDescent="0.3">
      <c r="B14" s="225" t="str">
        <f t="shared" si="0"/>
        <v/>
      </c>
      <c r="C14" s="225"/>
      <c r="D14" s="64"/>
      <c r="E14" s="64" t="str">
        <f t="shared" si="1"/>
        <v/>
      </c>
      <c r="G14" s="215" t="str">
        <f>IFERROR(CONCATENATE(IF(VLOOKUP(+B14,PRF,17,FALSE)="","",VLOOKUP(+B14,PRF,17,FALSE))," - ",IF(VLOOKUP(+B14,PRF,5,FALSE)="","",VLOOKUP(+B14,PRF,5,FALSE))),"")</f>
        <v/>
      </c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</row>
    <row r="15" spans="2:37" ht="20" x14ac:dyDescent="0.3">
      <c r="B15" s="225" t="str">
        <f t="shared" si="0"/>
        <v/>
      </c>
      <c r="C15" s="225"/>
      <c r="D15" s="64"/>
      <c r="E15" s="64" t="str">
        <f t="shared" si="1"/>
        <v/>
      </c>
      <c r="G15" s="215" t="str">
        <f>IFERROR(CONCATENATE(IF(VLOOKUP(+B15,PRF,17,FALSE)="","",VLOOKUP(+B15,PRF,17,FALSE))," - ",IF(VLOOKUP(+B15,PRF,5,FALSE)="","",VLOOKUP(+B15,PRF,5,FALSE))),"")</f>
        <v/>
      </c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</row>
    <row r="16" spans="2:37" ht="20" x14ac:dyDescent="0.3">
      <c r="B16" s="225" t="str">
        <f t="shared" si="0"/>
        <v/>
      </c>
      <c r="C16" s="225"/>
      <c r="D16" s="64"/>
      <c r="E16" s="64" t="str">
        <f t="shared" si="1"/>
        <v/>
      </c>
      <c r="G16" s="215" t="str">
        <f>IFERROR(CONCATENATE(IF(VLOOKUP(+B16,PRF,17,FALSE)="","",VLOOKUP(+B16,PRF,17,FALSE))," - ",IF(VLOOKUP(+B16,PRF,5,FALSE)="","",VLOOKUP(+B16,PRF,5,FALSE))),"")</f>
        <v/>
      </c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</row>
    <row r="17" spans="2:36" s="15" customFormat="1" x14ac:dyDescent="0.3">
      <c r="G17" s="16">
        <f>+Jan!AK17+1</f>
        <v>45323</v>
      </c>
      <c r="H17" s="16">
        <f>+G17+1</f>
        <v>45324</v>
      </c>
      <c r="I17" s="16">
        <f t="shared" ref="I17:AH18" si="2">+H17+1</f>
        <v>45325</v>
      </c>
      <c r="J17" s="16">
        <f t="shared" si="2"/>
        <v>45326</v>
      </c>
      <c r="K17" s="16">
        <f t="shared" si="2"/>
        <v>45327</v>
      </c>
      <c r="L17" s="16">
        <f t="shared" si="2"/>
        <v>45328</v>
      </c>
      <c r="M17" s="16">
        <f t="shared" si="2"/>
        <v>45329</v>
      </c>
      <c r="N17" s="16">
        <f t="shared" si="2"/>
        <v>45330</v>
      </c>
      <c r="O17" s="16">
        <f t="shared" si="2"/>
        <v>45331</v>
      </c>
      <c r="P17" s="16">
        <f t="shared" si="2"/>
        <v>45332</v>
      </c>
      <c r="Q17" s="16">
        <f t="shared" si="2"/>
        <v>45333</v>
      </c>
      <c r="R17" s="16">
        <f t="shared" si="2"/>
        <v>45334</v>
      </c>
      <c r="S17" s="16">
        <f t="shared" si="2"/>
        <v>45335</v>
      </c>
      <c r="T17" s="16">
        <f t="shared" si="2"/>
        <v>45336</v>
      </c>
      <c r="U17" s="16">
        <f t="shared" si="2"/>
        <v>45337</v>
      </c>
      <c r="V17" s="16">
        <f t="shared" si="2"/>
        <v>45338</v>
      </c>
      <c r="W17" s="16">
        <f t="shared" si="2"/>
        <v>45339</v>
      </c>
      <c r="X17" s="16">
        <f t="shared" si="2"/>
        <v>45340</v>
      </c>
      <c r="Y17" s="16">
        <f t="shared" si="2"/>
        <v>45341</v>
      </c>
      <c r="Z17" s="16">
        <f t="shared" si="2"/>
        <v>45342</v>
      </c>
      <c r="AA17" s="16">
        <f t="shared" si="2"/>
        <v>45343</v>
      </c>
      <c r="AB17" s="16">
        <f t="shared" si="2"/>
        <v>45344</v>
      </c>
      <c r="AC17" s="16">
        <f t="shared" si="2"/>
        <v>45345</v>
      </c>
      <c r="AD17" s="16">
        <f t="shared" si="2"/>
        <v>45346</v>
      </c>
      <c r="AE17" s="16">
        <f t="shared" si="2"/>
        <v>45347</v>
      </c>
      <c r="AF17" s="16">
        <f t="shared" si="2"/>
        <v>45348</v>
      </c>
      <c r="AG17" s="16">
        <f t="shared" si="2"/>
        <v>45349</v>
      </c>
      <c r="AH17" s="16">
        <f t="shared" si="2"/>
        <v>45350</v>
      </c>
      <c r="AI17" s="16">
        <f>IF(VLOOKUP(+G4,Jaar,3,FALSE)=29,+AH17+1,"")</f>
        <v>45351</v>
      </c>
    </row>
    <row r="18" spans="2:36" ht="15.5" x14ac:dyDescent="0.35">
      <c r="B18" s="17"/>
      <c r="C18" s="18"/>
      <c r="D18" s="19"/>
      <c r="E18" s="32" t="str">
        <f>CONCATENATE(VLOOKUP(37,TA,TI,FALSE),": ")</f>
        <v xml:space="preserve">Tag: </v>
      </c>
      <c r="F18" s="32"/>
      <c r="G18" s="41">
        <v>1</v>
      </c>
      <c r="H18" s="42">
        <f>+G18+1</f>
        <v>2</v>
      </c>
      <c r="I18" s="42">
        <f t="shared" si="2"/>
        <v>3</v>
      </c>
      <c r="J18" s="42">
        <f t="shared" si="2"/>
        <v>4</v>
      </c>
      <c r="K18" s="42">
        <f t="shared" si="2"/>
        <v>5</v>
      </c>
      <c r="L18" s="42">
        <f t="shared" si="2"/>
        <v>6</v>
      </c>
      <c r="M18" s="42">
        <f t="shared" si="2"/>
        <v>7</v>
      </c>
      <c r="N18" s="42">
        <f t="shared" si="2"/>
        <v>8</v>
      </c>
      <c r="O18" s="42">
        <f t="shared" si="2"/>
        <v>9</v>
      </c>
      <c r="P18" s="42">
        <f t="shared" si="2"/>
        <v>10</v>
      </c>
      <c r="Q18" s="42">
        <f t="shared" si="2"/>
        <v>11</v>
      </c>
      <c r="R18" s="42">
        <f t="shared" si="2"/>
        <v>12</v>
      </c>
      <c r="S18" s="42">
        <f t="shared" si="2"/>
        <v>13</v>
      </c>
      <c r="T18" s="42">
        <f t="shared" si="2"/>
        <v>14</v>
      </c>
      <c r="U18" s="42">
        <f t="shared" si="2"/>
        <v>15</v>
      </c>
      <c r="V18" s="42">
        <f t="shared" si="2"/>
        <v>16</v>
      </c>
      <c r="W18" s="42">
        <f t="shared" si="2"/>
        <v>17</v>
      </c>
      <c r="X18" s="42">
        <f t="shared" si="2"/>
        <v>18</v>
      </c>
      <c r="Y18" s="42">
        <f t="shared" si="2"/>
        <v>19</v>
      </c>
      <c r="Z18" s="42">
        <f t="shared" si="2"/>
        <v>20</v>
      </c>
      <c r="AA18" s="42">
        <f t="shared" si="2"/>
        <v>21</v>
      </c>
      <c r="AB18" s="42">
        <f t="shared" si="2"/>
        <v>22</v>
      </c>
      <c r="AC18" s="42">
        <f t="shared" si="2"/>
        <v>23</v>
      </c>
      <c r="AD18" s="42">
        <f t="shared" si="2"/>
        <v>24</v>
      </c>
      <c r="AE18" s="42">
        <f t="shared" si="2"/>
        <v>25</v>
      </c>
      <c r="AF18" s="42">
        <f t="shared" si="2"/>
        <v>26</v>
      </c>
      <c r="AG18" s="42">
        <f t="shared" si="2"/>
        <v>27</v>
      </c>
      <c r="AH18" s="42">
        <f t="shared" si="2"/>
        <v>28</v>
      </c>
      <c r="AI18" s="42">
        <f>IF(+AI17="","",+AH18+1)</f>
        <v>29</v>
      </c>
      <c r="AJ18" s="54" t="str">
        <f>VLOOKUP(7,TA,TI,FALSE)</f>
        <v>Summe</v>
      </c>
    </row>
    <row r="19" spans="2:36" ht="15.5" x14ac:dyDescent="0.3">
      <c r="B19" s="20"/>
      <c r="C19" s="33" t="str">
        <f>VLOOKUP(6,TA,TI,FALSE)</f>
        <v>Tätigkeiten:</v>
      </c>
      <c r="D19" s="34"/>
      <c r="E19" s="34"/>
      <c r="F19" s="34"/>
      <c r="G19" s="35" t="str">
        <f t="shared" ref="G19:AH19" si="3">IF(TI=2,IF(WEEKDAY(G17)=1,"Zo",IF(WEEKDAY(G17)=2,"Ma",IF(WEEKDAY(G17)=3,"Di",IF(WEEKDAY(G17)=4,"Wo",IF(WEEKDAY(G17)=5,"Do",IF(WEEKDAY(G17)=6,"Vr",IF(WEEKDAY(G17)=7,"Za"))))))),IF(WEEKDAY(G17)=1,"So",IF(WEEKDAY(G17)=2,"Mo",IF(WEEKDAY(G17)=3,"Di",IF(WEEKDAY(G17)=4,"Mi",IF(WEEKDAY(G17)=5,"Do",IF(WEEKDAY(G17)=6,"Fr",IF(WEEKDAY(G17)=7,"Sa"))))))))</f>
        <v>Do</v>
      </c>
      <c r="H19" s="40" t="str">
        <f t="shared" si="3"/>
        <v>Fr</v>
      </c>
      <c r="I19" s="40" t="str">
        <f t="shared" si="3"/>
        <v>Sa</v>
      </c>
      <c r="J19" s="40" t="str">
        <f t="shared" si="3"/>
        <v>So</v>
      </c>
      <c r="K19" s="40" t="str">
        <f t="shared" si="3"/>
        <v>Mo</v>
      </c>
      <c r="L19" s="40" t="str">
        <f t="shared" si="3"/>
        <v>Di</v>
      </c>
      <c r="M19" s="40" t="str">
        <f t="shared" si="3"/>
        <v>Mi</v>
      </c>
      <c r="N19" s="40" t="str">
        <f t="shared" si="3"/>
        <v>Do</v>
      </c>
      <c r="O19" s="40" t="str">
        <f t="shared" si="3"/>
        <v>Fr</v>
      </c>
      <c r="P19" s="40" t="str">
        <f t="shared" si="3"/>
        <v>Sa</v>
      </c>
      <c r="Q19" s="40" t="str">
        <f t="shared" si="3"/>
        <v>So</v>
      </c>
      <c r="R19" s="40" t="str">
        <f t="shared" si="3"/>
        <v>Mo</v>
      </c>
      <c r="S19" s="40" t="str">
        <f t="shared" si="3"/>
        <v>Di</v>
      </c>
      <c r="T19" s="40" t="str">
        <f t="shared" si="3"/>
        <v>Mi</v>
      </c>
      <c r="U19" s="40" t="str">
        <f t="shared" si="3"/>
        <v>Do</v>
      </c>
      <c r="V19" s="40" t="str">
        <f t="shared" si="3"/>
        <v>Fr</v>
      </c>
      <c r="W19" s="40" t="str">
        <f t="shared" si="3"/>
        <v>Sa</v>
      </c>
      <c r="X19" s="40" t="str">
        <f t="shared" si="3"/>
        <v>So</v>
      </c>
      <c r="Y19" s="40" t="str">
        <f t="shared" si="3"/>
        <v>Mo</v>
      </c>
      <c r="Z19" s="40" t="str">
        <f t="shared" si="3"/>
        <v>Di</v>
      </c>
      <c r="AA19" s="40" t="str">
        <f t="shared" si="3"/>
        <v>Mi</v>
      </c>
      <c r="AB19" s="40" t="str">
        <f t="shared" si="3"/>
        <v>Do</v>
      </c>
      <c r="AC19" s="40" t="str">
        <f t="shared" si="3"/>
        <v>Fr</v>
      </c>
      <c r="AD19" s="40" t="str">
        <f t="shared" si="3"/>
        <v>Sa</v>
      </c>
      <c r="AE19" s="40" t="str">
        <f t="shared" si="3"/>
        <v>So</v>
      </c>
      <c r="AF19" s="40" t="str">
        <f t="shared" si="3"/>
        <v>Mo</v>
      </c>
      <c r="AG19" s="40" t="str">
        <f t="shared" si="3"/>
        <v>Di</v>
      </c>
      <c r="AH19" s="40" t="str">
        <f t="shared" si="3"/>
        <v>Mi</v>
      </c>
      <c r="AI19" s="40" t="str">
        <f>IFERROR(IF(TI=2,IF(WEEKDAY(AI17)=1,"Zo",IF(WEEKDAY(AI17)=2,"Ma",IF(WEEKDAY(AI17)=3,"Di",IF(WEEKDAY(AI17)=4,"Wo",IF(WEEKDAY(AI17)=5,"Do",IF(WEEKDAY(AI17)=6,"Vr",IF(WEEKDAY(AI17)=7,"Za"))))))),IF(WEEKDAY(AI17)=1,"So",IF(WEEKDAY(AI17)=2,"Mo",IF(WEEKDAY(AI17)=3,"Di",IF(WEEKDAY(AI17)=4,"Mi",IF(WEEKDAY(AI17)=5,"Do",IF(WEEKDAY(AI17)=6,"Fr",IF(WEEKDAY(AI17)=7,"Sa")))))))),"")</f>
        <v>Do</v>
      </c>
      <c r="AJ19" s="55"/>
    </row>
    <row r="20" spans="2:36" x14ac:dyDescent="0.3">
      <c r="B20" s="20"/>
      <c r="G20" s="43">
        <f>IF(OR(WEEKDAY(G17)=1,WEEKDAY(G17)=7),1,0)</f>
        <v>0</v>
      </c>
      <c r="H20" s="15">
        <f>IF(OR(WEEKDAY(H17)=1,WEEKDAY(H17)=7),1,0)</f>
        <v>0</v>
      </c>
      <c r="I20" s="15">
        <f t="shared" ref="I20:AI20" si="4">IF(OR(WEEKDAY(I17)=1,WEEKDAY(I17)=7),1,0)</f>
        <v>1</v>
      </c>
      <c r="J20" s="15">
        <f t="shared" si="4"/>
        <v>1</v>
      </c>
      <c r="K20" s="15">
        <f t="shared" si="4"/>
        <v>0</v>
      </c>
      <c r="L20" s="15">
        <f t="shared" si="4"/>
        <v>0</v>
      </c>
      <c r="M20" s="15">
        <f t="shared" si="4"/>
        <v>0</v>
      </c>
      <c r="N20" s="15">
        <f t="shared" si="4"/>
        <v>0</v>
      </c>
      <c r="O20" s="15">
        <f t="shared" si="4"/>
        <v>0</v>
      </c>
      <c r="P20" s="15">
        <f t="shared" si="4"/>
        <v>1</v>
      </c>
      <c r="Q20" s="15">
        <f t="shared" si="4"/>
        <v>1</v>
      </c>
      <c r="R20" s="15">
        <f t="shared" si="4"/>
        <v>0</v>
      </c>
      <c r="S20" s="15">
        <f t="shared" si="4"/>
        <v>0</v>
      </c>
      <c r="T20" s="15">
        <f t="shared" si="4"/>
        <v>0</v>
      </c>
      <c r="U20" s="15">
        <f t="shared" si="4"/>
        <v>0</v>
      </c>
      <c r="V20" s="15">
        <f t="shared" si="4"/>
        <v>0</v>
      </c>
      <c r="W20" s="15">
        <f t="shared" si="4"/>
        <v>1</v>
      </c>
      <c r="X20" s="15">
        <f t="shared" si="4"/>
        <v>1</v>
      </c>
      <c r="Y20" s="15">
        <f t="shared" si="4"/>
        <v>0</v>
      </c>
      <c r="Z20" s="15">
        <f t="shared" si="4"/>
        <v>0</v>
      </c>
      <c r="AA20" s="15">
        <f t="shared" si="4"/>
        <v>0</v>
      </c>
      <c r="AB20" s="15">
        <f t="shared" si="4"/>
        <v>0</v>
      </c>
      <c r="AC20" s="15">
        <f t="shared" si="4"/>
        <v>0</v>
      </c>
      <c r="AD20" s="15">
        <f t="shared" si="4"/>
        <v>1</v>
      </c>
      <c r="AE20" s="15">
        <f t="shared" si="4"/>
        <v>1</v>
      </c>
      <c r="AF20" s="15">
        <f t="shared" si="4"/>
        <v>0</v>
      </c>
      <c r="AG20" s="15">
        <f t="shared" si="4"/>
        <v>0</v>
      </c>
      <c r="AH20" s="15">
        <f t="shared" si="4"/>
        <v>0</v>
      </c>
      <c r="AI20" s="15">
        <f t="shared" si="4"/>
        <v>0</v>
      </c>
      <c r="AJ20" s="55"/>
    </row>
    <row r="21" spans="2:36" ht="38.25" customHeight="1" x14ac:dyDescent="0.3">
      <c r="B21" s="20"/>
      <c r="C21" s="203" t="str">
        <f>VLOOKUP(28,TA,TI,FALSE)</f>
        <v>Projektnummer und Projektname Interreg VI-A Deutschland-Nederland Projekte:</v>
      </c>
      <c r="D21" s="203"/>
      <c r="E21" s="203"/>
      <c r="G21" s="20"/>
      <c r="AJ21" s="55"/>
    </row>
    <row r="22" spans="2:36" s="47" customFormat="1" ht="30.75" customHeight="1" x14ac:dyDescent="0.35">
      <c r="B22" s="37">
        <v>1</v>
      </c>
      <c r="C22" s="87">
        <f>IF(+Overzicht!C27="","",+Overzicht!C27)</f>
        <v>32011</v>
      </c>
      <c r="E22" s="88" t="str">
        <f>IF(+Overzicht!E27="","",+Overzicht!E27)</f>
        <v>EDL (Subprojekt EDL-XX)</v>
      </c>
      <c r="G22" s="120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3">
        <f t="shared" ref="AJ22:AJ27" si="5">SUM(G22:AI22)</f>
        <v>0</v>
      </c>
    </row>
    <row r="23" spans="2:36" s="47" customFormat="1" ht="30.75" customHeight="1" x14ac:dyDescent="0.35">
      <c r="B23" s="37">
        <v>2</v>
      </c>
      <c r="C23" s="87" t="str">
        <f>IF(+Overzicht!C28="","",+Overzicht!C28)</f>
        <v/>
      </c>
      <c r="E23" s="88" t="str">
        <f>IF(+Overzicht!E28="","",+Overzicht!E28)</f>
        <v/>
      </c>
      <c r="G23" s="120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3">
        <f t="shared" si="5"/>
        <v>0</v>
      </c>
    </row>
    <row r="24" spans="2:36" s="47" customFormat="1" ht="30.75" customHeight="1" x14ac:dyDescent="0.35">
      <c r="B24" s="37">
        <v>3</v>
      </c>
      <c r="C24" s="87" t="str">
        <f>IF(+Overzicht!C29="","",+Overzicht!C29)</f>
        <v/>
      </c>
      <c r="E24" s="88" t="str">
        <f>IF(+Overzicht!E29="","",+Overzicht!E29)</f>
        <v/>
      </c>
      <c r="G24" s="120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3">
        <f t="shared" si="5"/>
        <v>0</v>
      </c>
    </row>
    <row r="25" spans="2:36" s="47" customFormat="1" ht="30.75" customHeight="1" x14ac:dyDescent="0.35">
      <c r="B25" s="37">
        <v>4</v>
      </c>
      <c r="C25" s="87" t="str">
        <f>IF(+Overzicht!C30="","",+Overzicht!C30)</f>
        <v/>
      </c>
      <c r="E25" s="88" t="str">
        <f>IF(+Overzicht!E30="","",+Overzicht!E30)</f>
        <v/>
      </c>
      <c r="G25" s="120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3">
        <f t="shared" si="5"/>
        <v>0</v>
      </c>
    </row>
    <row r="26" spans="2:36" s="47" customFormat="1" ht="30.75" customHeight="1" x14ac:dyDescent="0.35">
      <c r="B26" s="37">
        <v>5</v>
      </c>
      <c r="C26" s="87" t="str">
        <f>IF(+Overzicht!C31="","",+Overzicht!C31)</f>
        <v/>
      </c>
      <c r="E26" s="88" t="str">
        <f>IF(+Overzicht!E31="","",+Overzicht!E31)</f>
        <v/>
      </c>
      <c r="G26" s="120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3">
        <f t="shared" si="5"/>
        <v>0</v>
      </c>
    </row>
    <row r="27" spans="2:36" s="128" customFormat="1" ht="18" x14ac:dyDescent="0.35">
      <c r="B27" s="124"/>
      <c r="C27" s="63" t="str">
        <f>VLOOKUP(29,TA,TI,FALSE)</f>
        <v>Summe Interreg VI-A Projekte:</v>
      </c>
      <c r="D27" s="61"/>
      <c r="E27" s="61"/>
      <c r="F27" s="61"/>
      <c r="G27" s="125">
        <f t="shared" ref="G27:AI27" si="6">SUM(G22:G26)</f>
        <v>0</v>
      </c>
      <c r="H27" s="126">
        <f t="shared" si="6"/>
        <v>0</v>
      </c>
      <c r="I27" s="126">
        <f t="shared" si="6"/>
        <v>0</v>
      </c>
      <c r="J27" s="126">
        <f t="shared" si="6"/>
        <v>0</v>
      </c>
      <c r="K27" s="126">
        <f t="shared" si="6"/>
        <v>0</v>
      </c>
      <c r="L27" s="126">
        <f t="shared" si="6"/>
        <v>0</v>
      </c>
      <c r="M27" s="126">
        <f t="shared" si="6"/>
        <v>0</v>
      </c>
      <c r="N27" s="126">
        <f t="shared" si="6"/>
        <v>0</v>
      </c>
      <c r="O27" s="126">
        <f t="shared" si="6"/>
        <v>0</v>
      </c>
      <c r="P27" s="126">
        <f t="shared" si="6"/>
        <v>0</v>
      </c>
      <c r="Q27" s="126">
        <f t="shared" si="6"/>
        <v>0</v>
      </c>
      <c r="R27" s="126">
        <f t="shared" si="6"/>
        <v>0</v>
      </c>
      <c r="S27" s="126">
        <f t="shared" si="6"/>
        <v>0</v>
      </c>
      <c r="T27" s="126">
        <f t="shared" si="6"/>
        <v>0</v>
      </c>
      <c r="U27" s="126">
        <f t="shared" si="6"/>
        <v>0</v>
      </c>
      <c r="V27" s="126">
        <f t="shared" si="6"/>
        <v>0</v>
      </c>
      <c r="W27" s="126">
        <f t="shared" si="6"/>
        <v>0</v>
      </c>
      <c r="X27" s="126">
        <f t="shared" si="6"/>
        <v>0</v>
      </c>
      <c r="Y27" s="126">
        <f t="shared" si="6"/>
        <v>0</v>
      </c>
      <c r="Z27" s="126">
        <f t="shared" si="6"/>
        <v>0</v>
      </c>
      <c r="AA27" s="126">
        <f t="shared" si="6"/>
        <v>0</v>
      </c>
      <c r="AB27" s="126">
        <f t="shared" si="6"/>
        <v>0</v>
      </c>
      <c r="AC27" s="126">
        <f t="shared" si="6"/>
        <v>0</v>
      </c>
      <c r="AD27" s="126">
        <f t="shared" si="6"/>
        <v>0</v>
      </c>
      <c r="AE27" s="126">
        <f t="shared" si="6"/>
        <v>0</v>
      </c>
      <c r="AF27" s="126">
        <f t="shared" si="6"/>
        <v>0</v>
      </c>
      <c r="AG27" s="126">
        <f t="shared" si="6"/>
        <v>0</v>
      </c>
      <c r="AH27" s="126">
        <f t="shared" si="6"/>
        <v>0</v>
      </c>
      <c r="AI27" s="126">
        <f t="shared" si="6"/>
        <v>0</v>
      </c>
      <c r="AJ27" s="127">
        <f t="shared" si="5"/>
        <v>0</v>
      </c>
    </row>
    <row r="28" spans="2:36" s="47" customFormat="1" ht="15.5" x14ac:dyDescent="0.35">
      <c r="B28" s="129"/>
      <c r="G28" s="130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23"/>
    </row>
    <row r="29" spans="2:36" s="47" customFormat="1" ht="17.5" x14ac:dyDescent="0.35">
      <c r="B29" s="129"/>
      <c r="C29" s="61" t="str">
        <f>VLOOKUP(42,TA,TI,FALSE)</f>
        <v>Sonstige Interreg-Projekte</v>
      </c>
      <c r="G29" s="132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23">
        <f>SUM(G29:AI29)</f>
        <v>0</v>
      </c>
    </row>
    <row r="30" spans="2:36" s="47" customFormat="1" ht="15.5" x14ac:dyDescent="0.35">
      <c r="B30" s="129"/>
      <c r="G30" s="171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23"/>
    </row>
    <row r="31" spans="2:36" s="47" customFormat="1" ht="17.5" x14ac:dyDescent="0.35">
      <c r="B31" s="129"/>
      <c r="C31" s="61" t="str">
        <f>VLOOKUP(30,TA,TI,FALSE)</f>
        <v>Sonstige, geförderte Projekte</v>
      </c>
      <c r="D31" s="61"/>
      <c r="E31" s="61"/>
      <c r="F31" s="61"/>
      <c r="G31" s="134">
        <v>0</v>
      </c>
      <c r="H31" s="135">
        <v>0</v>
      </c>
      <c r="I31" s="135">
        <v>0</v>
      </c>
      <c r="J31" s="135">
        <v>0</v>
      </c>
      <c r="K31" s="135">
        <v>0</v>
      </c>
      <c r="L31" s="135">
        <v>0</v>
      </c>
      <c r="M31" s="135">
        <v>0</v>
      </c>
      <c r="N31" s="135">
        <v>0</v>
      </c>
      <c r="O31" s="135">
        <v>0</v>
      </c>
      <c r="P31" s="135">
        <v>0</v>
      </c>
      <c r="Q31" s="135">
        <v>0</v>
      </c>
      <c r="R31" s="135">
        <v>0</v>
      </c>
      <c r="S31" s="135">
        <v>0</v>
      </c>
      <c r="T31" s="135">
        <v>0</v>
      </c>
      <c r="U31" s="135">
        <v>0</v>
      </c>
      <c r="V31" s="135">
        <v>0</v>
      </c>
      <c r="W31" s="135">
        <v>0</v>
      </c>
      <c r="X31" s="135">
        <v>0</v>
      </c>
      <c r="Y31" s="135">
        <v>0</v>
      </c>
      <c r="Z31" s="135">
        <v>0</v>
      </c>
      <c r="AA31" s="135">
        <v>0</v>
      </c>
      <c r="AB31" s="135">
        <v>0</v>
      </c>
      <c r="AC31" s="135">
        <v>0</v>
      </c>
      <c r="AD31" s="135">
        <v>0</v>
      </c>
      <c r="AE31" s="135">
        <v>0</v>
      </c>
      <c r="AF31" s="135">
        <v>0</v>
      </c>
      <c r="AG31" s="135">
        <v>0</v>
      </c>
      <c r="AH31" s="135">
        <v>0</v>
      </c>
      <c r="AI31" s="135">
        <v>0</v>
      </c>
      <c r="AJ31" s="123">
        <f>SUM(G31:AI31)</f>
        <v>0</v>
      </c>
    </row>
    <row r="32" spans="2:36" s="47" customFormat="1" ht="15.5" x14ac:dyDescent="0.35">
      <c r="B32" s="129"/>
      <c r="G32" s="171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23"/>
    </row>
    <row r="33" spans="2:37" s="47" customFormat="1" ht="17.5" x14ac:dyDescent="0.35">
      <c r="B33" s="129"/>
      <c r="C33" s="61" t="str">
        <f>VLOOKUP(31,TA,TI,FALSE)</f>
        <v>Sonstige Tätigkeiten</v>
      </c>
      <c r="D33" s="61"/>
      <c r="E33" s="61"/>
      <c r="F33" s="61"/>
      <c r="G33" s="134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23">
        <f>SUM(G33:AI33)</f>
        <v>0</v>
      </c>
    </row>
    <row r="34" spans="2:37" s="47" customFormat="1" ht="15.5" x14ac:dyDescent="0.35">
      <c r="B34" s="129"/>
      <c r="G34" s="130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23"/>
    </row>
    <row r="35" spans="2:37" s="47" customFormat="1" ht="18" x14ac:dyDescent="0.35">
      <c r="B35" s="136"/>
      <c r="C35" s="102" t="str">
        <f>VLOOKUP(8,TA,TI,FALSE)</f>
        <v>Stunden insgesamt</v>
      </c>
      <c r="D35" s="103"/>
      <c r="E35" s="103"/>
      <c r="F35" s="103"/>
      <c r="G35" s="137">
        <f t="shared" ref="G35:AI35" si="7">SUM(G27:G34)</f>
        <v>0</v>
      </c>
      <c r="H35" s="138">
        <f t="shared" si="7"/>
        <v>0</v>
      </c>
      <c r="I35" s="138">
        <f t="shared" si="7"/>
        <v>0</v>
      </c>
      <c r="J35" s="138">
        <f t="shared" si="7"/>
        <v>0</v>
      </c>
      <c r="K35" s="138">
        <f t="shared" si="7"/>
        <v>0</v>
      </c>
      <c r="L35" s="138">
        <f t="shared" si="7"/>
        <v>0</v>
      </c>
      <c r="M35" s="138">
        <f t="shared" si="7"/>
        <v>0</v>
      </c>
      <c r="N35" s="138">
        <f t="shared" si="7"/>
        <v>0</v>
      </c>
      <c r="O35" s="138">
        <f t="shared" si="7"/>
        <v>0</v>
      </c>
      <c r="P35" s="138">
        <f t="shared" si="7"/>
        <v>0</v>
      </c>
      <c r="Q35" s="138">
        <f t="shared" si="7"/>
        <v>0</v>
      </c>
      <c r="R35" s="138">
        <f t="shared" si="7"/>
        <v>0</v>
      </c>
      <c r="S35" s="138">
        <f t="shared" si="7"/>
        <v>0</v>
      </c>
      <c r="T35" s="138">
        <f t="shared" si="7"/>
        <v>0</v>
      </c>
      <c r="U35" s="138">
        <f t="shared" si="7"/>
        <v>0</v>
      </c>
      <c r="V35" s="138">
        <f t="shared" si="7"/>
        <v>0</v>
      </c>
      <c r="W35" s="138">
        <f t="shared" si="7"/>
        <v>0</v>
      </c>
      <c r="X35" s="138">
        <f t="shared" si="7"/>
        <v>0</v>
      </c>
      <c r="Y35" s="138">
        <f t="shared" si="7"/>
        <v>0</v>
      </c>
      <c r="Z35" s="138">
        <f t="shared" si="7"/>
        <v>0</v>
      </c>
      <c r="AA35" s="138">
        <f t="shared" si="7"/>
        <v>0</v>
      </c>
      <c r="AB35" s="138">
        <f t="shared" si="7"/>
        <v>0</v>
      </c>
      <c r="AC35" s="138">
        <f t="shared" si="7"/>
        <v>0</v>
      </c>
      <c r="AD35" s="138">
        <f t="shared" si="7"/>
        <v>0</v>
      </c>
      <c r="AE35" s="138">
        <f t="shared" si="7"/>
        <v>0</v>
      </c>
      <c r="AF35" s="138">
        <f t="shared" si="7"/>
        <v>0</v>
      </c>
      <c r="AG35" s="138">
        <f t="shared" si="7"/>
        <v>0</v>
      </c>
      <c r="AH35" s="138">
        <f t="shared" si="7"/>
        <v>0</v>
      </c>
      <c r="AI35" s="138">
        <f t="shared" si="7"/>
        <v>0</v>
      </c>
      <c r="AJ35" s="139">
        <f>SUM(G35:AI35)</f>
        <v>0</v>
      </c>
    </row>
    <row r="38" spans="2:37" ht="14.25" customHeight="1" x14ac:dyDescent="0.3">
      <c r="B38" s="233" t="str">
        <f>VLOOKUP(27,TA,TI,FALSE)</f>
        <v>Wir bestätigen, dass die Daten korrekt und vollständig ausgefüllt wurden. Die geleisteten Projektarbeitsstunden waren im Rahmen einer effizienten und effektiven Projektdurchführung erforderlich.</v>
      </c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4"/>
      <c r="AI38" s="234"/>
      <c r="AJ38" s="235"/>
      <c r="AK38" s="58"/>
    </row>
    <row r="39" spans="2:37" ht="14.25" customHeight="1" x14ac:dyDescent="0.3">
      <c r="B39" s="236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8"/>
      <c r="AK39" s="58"/>
    </row>
    <row r="47" spans="2:37" x14ac:dyDescent="0.3">
      <c r="B47" s="36"/>
      <c r="C47" s="36"/>
      <c r="D47" s="36"/>
      <c r="E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</row>
    <row r="49" spans="1:36" s="9" customFormat="1" ht="17.5" x14ac:dyDescent="0.35">
      <c r="A49" s="61"/>
      <c r="B49" s="224" t="str">
        <f>VLOOKUP(24,TA,TI,FALSE)</f>
        <v>Ort, Datum</v>
      </c>
      <c r="C49" s="224"/>
      <c r="D49" s="224"/>
      <c r="E49" s="224"/>
      <c r="F49" s="60"/>
      <c r="G49" s="61"/>
      <c r="H49" s="61"/>
      <c r="I49" s="61"/>
      <c r="J49" s="61"/>
      <c r="K49" s="224" t="str">
        <f>VLOOKUP(25,TA,TI,FALSE)</f>
        <v>Unterschrift Mitarbeiter(in)</v>
      </c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61"/>
      <c r="X49" s="61"/>
      <c r="Y49" s="61"/>
      <c r="Z49" s="61"/>
      <c r="AA49" s="224" t="str">
        <f>VLOOKUP(26,TA,TI,FALSE)</f>
        <v>Unterschrift Vorgesetzte(r)</v>
      </c>
      <c r="AB49" s="224"/>
      <c r="AC49" s="224"/>
      <c r="AD49" s="224"/>
      <c r="AE49" s="224"/>
      <c r="AF49" s="224"/>
      <c r="AG49" s="224"/>
      <c r="AH49" s="224"/>
      <c r="AI49" s="224"/>
      <c r="AJ49" s="224"/>
    </row>
    <row r="51" spans="1:36" x14ac:dyDescent="0.3">
      <c r="B51" s="212" t="str">
        <f>+Jan!B51</f>
        <v>Jede Änderung an dieser Datei macht die Stundenzettel ungültig und kann zu ihrer Ablehnung führen.</v>
      </c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</row>
  </sheetData>
  <sheetProtection algorithmName="SHA-512" hashValue="LipvYqs+bmTj3KAH6b9z/HkOYVM8iFKczBcLUDK2fuJ+6ovsBWldZPe0KNnJX0YrUma2SnlaaOEf51JyzpcOCQ==" saltValue="w7/8wwzNs7IFH6AjUO4c7Q==" spinCount="100000" sheet="1" objects="1" scenarios="1" selectLockedCells="1"/>
  <mergeCells count="28">
    <mergeCell ref="G1:AK1"/>
    <mergeCell ref="B12:C12"/>
    <mergeCell ref="G12:AA12"/>
    <mergeCell ref="B13:C13"/>
    <mergeCell ref="G13:AA13"/>
    <mergeCell ref="G14:AA14"/>
    <mergeCell ref="AA49:AJ49"/>
    <mergeCell ref="B38:AJ39"/>
    <mergeCell ref="B15:C15"/>
    <mergeCell ref="G15:AA15"/>
    <mergeCell ref="B16:C16"/>
    <mergeCell ref="G16:AA16"/>
    <mergeCell ref="B51:AJ51"/>
    <mergeCell ref="AD12:AJ13"/>
    <mergeCell ref="L4:O4"/>
    <mergeCell ref="G2:AK2"/>
    <mergeCell ref="B49:E49"/>
    <mergeCell ref="K49:V49"/>
    <mergeCell ref="V3:W3"/>
    <mergeCell ref="G4:H4"/>
    <mergeCell ref="G6:AA6"/>
    <mergeCell ref="G8:AA8"/>
    <mergeCell ref="G10:AA10"/>
    <mergeCell ref="C21:E21"/>
    <mergeCell ref="X4:Y4"/>
    <mergeCell ref="Z4:AA4"/>
    <mergeCell ref="J4:K4"/>
    <mergeCell ref="B14:C14"/>
  </mergeCells>
  <conditionalFormatting sqref="G18:G35">
    <cfRule type="expression" dxfId="334" priority="32">
      <formula>+$G$20=1</formula>
    </cfRule>
  </conditionalFormatting>
  <conditionalFormatting sqref="H18:H35">
    <cfRule type="expression" dxfId="333" priority="31">
      <formula>+$H$20=1</formula>
    </cfRule>
  </conditionalFormatting>
  <conditionalFormatting sqref="I18:I35">
    <cfRule type="expression" dxfId="332" priority="30">
      <formula>+$I$20=1</formula>
    </cfRule>
  </conditionalFormatting>
  <conditionalFormatting sqref="J18:J35">
    <cfRule type="expression" dxfId="331" priority="29">
      <formula>+$J$20=1</formula>
    </cfRule>
  </conditionalFormatting>
  <conditionalFormatting sqref="K18:K35">
    <cfRule type="expression" dxfId="330" priority="28">
      <formula>+$K$20=1</formula>
    </cfRule>
  </conditionalFormatting>
  <conditionalFormatting sqref="L18:L35">
    <cfRule type="expression" dxfId="329" priority="27">
      <formula>+$L$20=1</formula>
    </cfRule>
  </conditionalFormatting>
  <conditionalFormatting sqref="M18:M35">
    <cfRule type="expression" dxfId="328" priority="26">
      <formula>+$M$20=1</formula>
    </cfRule>
  </conditionalFormatting>
  <conditionalFormatting sqref="N18:N35">
    <cfRule type="expression" dxfId="327" priority="25">
      <formula>+$N$20=1</formula>
    </cfRule>
  </conditionalFormatting>
  <conditionalFormatting sqref="O18:O35">
    <cfRule type="expression" dxfId="326" priority="24">
      <formula>+$O$20=1</formula>
    </cfRule>
  </conditionalFormatting>
  <conditionalFormatting sqref="P18:P35">
    <cfRule type="expression" dxfId="325" priority="23">
      <formula>+$P$20=1</formula>
    </cfRule>
  </conditionalFormatting>
  <conditionalFormatting sqref="Q18:Q35">
    <cfRule type="expression" dxfId="324" priority="22">
      <formula>+$Q$20=1</formula>
    </cfRule>
  </conditionalFormatting>
  <conditionalFormatting sqref="R18:R35">
    <cfRule type="expression" dxfId="323" priority="21">
      <formula>+$R$20=1</formula>
    </cfRule>
  </conditionalFormatting>
  <conditionalFormatting sqref="S18:S35">
    <cfRule type="expression" dxfId="322" priority="20">
      <formula>+$S$20=1</formula>
    </cfRule>
  </conditionalFormatting>
  <conditionalFormatting sqref="T18:T35">
    <cfRule type="expression" dxfId="321" priority="19">
      <formula>+$T$20=1</formula>
    </cfRule>
  </conditionalFormatting>
  <conditionalFormatting sqref="U18:U35">
    <cfRule type="expression" dxfId="320" priority="18">
      <formula>+$U$20=1</formula>
    </cfRule>
  </conditionalFormatting>
  <conditionalFormatting sqref="V18:V35">
    <cfRule type="expression" dxfId="319" priority="17">
      <formula>+$V$20=1</formula>
    </cfRule>
  </conditionalFormatting>
  <conditionalFormatting sqref="W18:W35">
    <cfRule type="expression" dxfId="318" priority="16">
      <formula>+$W$20=1</formula>
    </cfRule>
  </conditionalFormatting>
  <conditionalFormatting sqref="X18:X35">
    <cfRule type="expression" dxfId="317" priority="15">
      <formula>+$X$20=1</formula>
    </cfRule>
  </conditionalFormatting>
  <conditionalFormatting sqref="Y18:Y35">
    <cfRule type="expression" dxfId="316" priority="14">
      <formula>+$Y$20=1</formula>
    </cfRule>
  </conditionalFormatting>
  <conditionalFormatting sqref="Z18:Z35">
    <cfRule type="expression" dxfId="315" priority="13">
      <formula>+$Z$20=1</formula>
    </cfRule>
  </conditionalFormatting>
  <conditionalFormatting sqref="AA18:AA35">
    <cfRule type="expression" dxfId="314" priority="12">
      <formula>+$AA$20=1</formula>
    </cfRule>
  </conditionalFormatting>
  <conditionalFormatting sqref="AB18:AB35">
    <cfRule type="expression" dxfId="313" priority="11">
      <formula>+$AB$20=1</formula>
    </cfRule>
  </conditionalFormatting>
  <conditionalFormatting sqref="AC18:AC35">
    <cfRule type="expression" dxfId="312" priority="10">
      <formula>+$AC$20=1</formula>
    </cfRule>
  </conditionalFormatting>
  <conditionalFormatting sqref="AD18:AD35">
    <cfRule type="expression" dxfId="311" priority="9">
      <formula>+$AD$20=1</formula>
    </cfRule>
  </conditionalFormatting>
  <conditionalFormatting sqref="AE18:AE35">
    <cfRule type="expression" dxfId="310" priority="8">
      <formula>$AE$20=1</formula>
    </cfRule>
  </conditionalFormatting>
  <conditionalFormatting sqref="AF18:AF35">
    <cfRule type="expression" dxfId="309" priority="7">
      <formula>+$AF$20=1</formula>
    </cfRule>
  </conditionalFormatting>
  <conditionalFormatting sqref="AG18:AG35">
    <cfRule type="expression" dxfId="308" priority="6">
      <formula>+$AG$20=1</formula>
    </cfRule>
  </conditionalFormatting>
  <conditionalFormatting sqref="AH18:AH35">
    <cfRule type="expression" dxfId="307" priority="1">
      <formula>$AH$20=1</formula>
    </cfRule>
  </conditionalFormatting>
  <conditionalFormatting sqref="AI19:AI35">
    <cfRule type="expression" dxfId="306" priority="4">
      <formula>+$AI$20=1</formula>
    </cfRule>
  </conditionalFormatting>
  <printOptions horizontalCentered="1" verticalCentered="1"/>
  <pageMargins left="0.23622047244094491" right="0.19685039370078741" top="0.74803149606299213" bottom="0.35433070866141736" header="0.31496062992125984" footer="0.31496062992125984"/>
  <pageSetup paperSize="9" scale="48" orientation="landscape" r:id="rId1"/>
  <ignoredErrors>
    <ignoredError sqref="AI20" evalError="1"/>
  </ignoredError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86F3C-484F-4462-83EF-EF362FF56635}">
  <sheetPr>
    <tabColor theme="4" tint="0.79998168889431442"/>
    <pageSetUpPr fitToPage="1"/>
  </sheetPr>
  <dimension ref="A1:MK1768"/>
  <sheetViews>
    <sheetView zoomScale="80" zoomScaleNormal="80" zoomScaleSheetLayoutView="70" zoomScalePageLayoutView="10" workbookViewId="0">
      <selection activeCell="G22" sqref="G22"/>
    </sheetView>
  </sheetViews>
  <sheetFormatPr baseColWidth="10" defaultColWidth="9.08984375" defaultRowHeight="14" x14ac:dyDescent="0.3"/>
  <cols>
    <col min="1" max="1" width="3.90625" style="8" bestFit="1" customWidth="1"/>
    <col min="2" max="2" width="3" style="10" customWidth="1"/>
    <col min="3" max="3" width="8" style="10" customWidth="1"/>
    <col min="4" max="4" width="3.08984375" style="10" customWidth="1"/>
    <col min="5" max="5" width="41.6328125" style="10" customWidth="1"/>
    <col min="6" max="6" width="2.08984375" style="10" customWidth="1"/>
    <col min="7" max="37" width="7.54296875" style="10" customWidth="1"/>
    <col min="38" max="38" width="9" style="10" customWidth="1"/>
    <col min="39" max="39" width="9.08984375" style="8"/>
    <col min="40" max="43" width="9.08984375" style="10"/>
    <col min="44" max="349" width="9.08984375" style="8"/>
    <col min="350" max="16384" width="9.08984375" style="10"/>
  </cols>
  <sheetData>
    <row r="1" spans="2:43" ht="30" customHeight="1" x14ac:dyDescent="0.3">
      <c r="B1" s="8"/>
      <c r="C1" s="8"/>
      <c r="D1" s="8"/>
      <c r="E1" s="8"/>
      <c r="F1" s="8"/>
      <c r="G1" s="226" t="str">
        <f>VLOOKUP(22,TA,TI,FALSE)</f>
        <v>Monatsübersicht geleistete Stunden</v>
      </c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N1" s="8"/>
      <c r="AO1" s="8"/>
      <c r="AP1" s="8"/>
      <c r="AQ1" s="8"/>
    </row>
    <row r="2" spans="2:43" ht="14.5" x14ac:dyDescent="0.35">
      <c r="B2" s="8"/>
      <c r="C2" s="8"/>
      <c r="D2" s="8"/>
      <c r="E2" s="8"/>
      <c r="F2" s="8"/>
      <c r="G2" s="227" t="str">
        <f>VLOOKUP(23,TA,TI,FALSE)</f>
        <v>Für ein Projekt im Rahmen des Interreg VI-A Programms Deutschland-Nederland</v>
      </c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N2" s="8"/>
      <c r="AO2" s="8"/>
      <c r="AP2" s="8"/>
      <c r="AQ2" s="8"/>
    </row>
    <row r="3" spans="2:43" x14ac:dyDescent="0.3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199"/>
      <c r="W3" s="199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N3" s="8"/>
      <c r="AO3" s="8"/>
      <c r="AP3" s="8"/>
      <c r="AQ3" s="8"/>
    </row>
    <row r="4" spans="2:43" ht="23" x14ac:dyDescent="0.5">
      <c r="B4" s="26" t="str">
        <f>VLOOKUP(1,TA,TI,FALSE)</f>
        <v>Jahr</v>
      </c>
      <c r="C4" s="8"/>
      <c r="D4" s="8"/>
      <c r="E4" s="8"/>
      <c r="F4" s="8"/>
      <c r="G4" s="231">
        <f>+Overzicht!G5</f>
        <v>2024</v>
      </c>
      <c r="H4" s="231"/>
      <c r="I4" s="8"/>
      <c r="J4" s="232" t="str">
        <f>VLOOKUP(5,TA,TI,FALSE)</f>
        <v>Monat</v>
      </c>
      <c r="K4" s="232"/>
      <c r="L4" s="230" t="str">
        <f>VLOOKUP(11,TA,+Sheet2!L1+2,FALSE)</f>
        <v>März</v>
      </c>
      <c r="M4" s="230"/>
      <c r="N4" s="230"/>
      <c r="O4" s="230"/>
      <c r="P4" s="8"/>
      <c r="Q4" s="8"/>
      <c r="R4" s="8"/>
      <c r="S4" s="8"/>
      <c r="T4" s="8"/>
      <c r="U4" s="8"/>
      <c r="V4" s="8"/>
      <c r="W4" s="8"/>
      <c r="X4" s="194" t="s">
        <v>67</v>
      </c>
      <c r="Y4" s="194"/>
      <c r="Z4" s="214">
        <f>+Overzicht!I24</f>
        <v>1</v>
      </c>
      <c r="AA4" s="214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N4" s="8"/>
      <c r="AO4" s="8"/>
      <c r="AP4" s="8"/>
      <c r="AQ4" s="8"/>
    </row>
    <row r="5" spans="2:43" ht="18" x14ac:dyDescent="0.4">
      <c r="B5" s="26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N5" s="8"/>
      <c r="AO5" s="8"/>
      <c r="AP5" s="8"/>
      <c r="AQ5" s="8"/>
    </row>
    <row r="6" spans="2:43" ht="20" x14ac:dyDescent="0.4">
      <c r="B6" s="27" t="str">
        <f>VLOOKUP(2,TA,TI,FALSE)</f>
        <v>Vor- und Nachname Projektmitarbeiter(in)</v>
      </c>
      <c r="C6" s="8"/>
      <c r="D6" s="28"/>
      <c r="E6" s="28"/>
      <c r="F6" s="28"/>
      <c r="G6" s="213">
        <f>+Overzicht!G7</f>
        <v>0</v>
      </c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N6" s="8"/>
      <c r="AO6" s="8"/>
      <c r="AP6" s="8"/>
      <c r="AQ6" s="8"/>
    </row>
    <row r="7" spans="2:43" ht="18" x14ac:dyDescent="0.4">
      <c r="B7" s="29"/>
      <c r="C7" s="8"/>
      <c r="D7" s="30"/>
      <c r="E7" s="30"/>
      <c r="F7" s="30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N7" s="8"/>
      <c r="AO7" s="8"/>
      <c r="AP7" s="8"/>
      <c r="AQ7" s="8"/>
    </row>
    <row r="8" spans="2:43" ht="20" x14ac:dyDescent="0.4">
      <c r="B8" s="26" t="str">
        <f>VLOOKUP(3,TA,TI,FALSE)</f>
        <v>Projektpartner, für den gearbeitet wurde</v>
      </c>
      <c r="C8" s="8"/>
      <c r="D8" s="8"/>
      <c r="E8" s="8"/>
      <c r="F8" s="8"/>
      <c r="G8" s="213">
        <f>+Overzicht!G9</f>
        <v>0</v>
      </c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N8" s="8"/>
      <c r="AO8" s="8"/>
      <c r="AP8" s="8"/>
      <c r="AQ8" s="8"/>
    </row>
    <row r="9" spans="2:43" ht="18" x14ac:dyDescent="0.4">
      <c r="B9" s="8"/>
      <c r="C9" s="26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N9" s="8"/>
      <c r="AO9" s="8"/>
      <c r="AP9" s="8"/>
      <c r="AQ9" s="8"/>
    </row>
    <row r="10" spans="2:43" ht="18" customHeight="1" x14ac:dyDescent="0.4">
      <c r="B10" s="72" t="str">
        <f>VLOOKUP(47,TA,TI,FALSE)</f>
        <v>Projektnummer und -Name (Interreg DE-NL)</v>
      </c>
      <c r="C10" s="72"/>
      <c r="D10" s="72"/>
      <c r="E10" s="72"/>
      <c r="F10" s="8"/>
      <c r="G10" s="216" t="str">
        <f>VLOOKUP(48,TA,TI,FALSE)</f>
        <v>Genehmigte Leistungsgruppe (LG) &amp; Projektfunktion  - InterDB</v>
      </c>
      <c r="H10" s="216"/>
      <c r="I10" s="216"/>
      <c r="J10" s="216"/>
      <c r="K10" s="216"/>
      <c r="L10" s="216"/>
      <c r="M10" s="216"/>
      <c r="N10" s="216"/>
      <c r="O10" s="216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8"/>
      <c r="AC10" s="8"/>
      <c r="AD10" s="15" t="s">
        <v>35</v>
      </c>
      <c r="AE10" s="46">
        <f>+Overzicht!S12</f>
        <v>0</v>
      </c>
      <c r="AF10" s="8"/>
      <c r="AG10" s="8"/>
      <c r="AH10" s="8"/>
      <c r="AI10" s="8"/>
      <c r="AJ10" s="8"/>
      <c r="AK10" s="8"/>
      <c r="AL10" s="8"/>
      <c r="AN10" s="8"/>
      <c r="AO10" s="8"/>
      <c r="AP10" s="8"/>
      <c r="AQ10" s="8"/>
    </row>
    <row r="11" spans="2:43" ht="14.25" customHeight="1" x14ac:dyDescent="0.4">
      <c r="B11" s="72"/>
      <c r="C11" s="72"/>
      <c r="D11" s="72"/>
      <c r="E11" s="72"/>
      <c r="F11" s="8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N11" s="8"/>
      <c r="AO11" s="8"/>
      <c r="AP11" s="8"/>
      <c r="AQ11" s="8"/>
    </row>
    <row r="12" spans="2:43" ht="21" customHeight="1" x14ac:dyDescent="0.3">
      <c r="B12" s="225">
        <f>IF(+C22="","",+C22)</f>
        <v>32011</v>
      </c>
      <c r="C12" s="225"/>
      <c r="D12" s="64"/>
      <c r="E12" s="64" t="str">
        <f>IF(+E22="","",+E22)</f>
        <v>EDL (Subprojekt EDL-XX)</v>
      </c>
      <c r="F12" s="8"/>
      <c r="G12" s="215" t="str">
        <f>IFERROR(CONCATENATE(IF(VLOOKUP(+B12,PRF,17,FALSE)="","",VLOOKUP(+B12,PRF,17,FALSE))," - ",IF(VLOOKUP(+B12,PRF,5,FALSE)="","",VLOOKUP(+B12,PRF,5,FALSE))),"")</f>
        <v>3 - Lehrer*in</v>
      </c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8"/>
      <c r="AC12" s="8"/>
      <c r="AD12" s="229"/>
      <c r="AE12" s="229"/>
      <c r="AF12" s="229"/>
      <c r="AG12" s="229"/>
      <c r="AH12" s="229"/>
      <c r="AI12" s="229"/>
      <c r="AJ12" s="229"/>
      <c r="AK12" s="8"/>
      <c r="AL12" s="8"/>
      <c r="AN12" s="8"/>
      <c r="AO12" s="8"/>
      <c r="AP12" s="8"/>
      <c r="AQ12" s="8"/>
    </row>
    <row r="13" spans="2:43" ht="21" customHeight="1" x14ac:dyDescent="0.3">
      <c r="B13" s="225" t="str">
        <f t="shared" ref="B13:B16" si="0">IF(+C23="","",+C23)</f>
        <v/>
      </c>
      <c r="C13" s="225"/>
      <c r="D13" s="64"/>
      <c r="E13" s="64" t="str">
        <f t="shared" ref="E13:E16" si="1">IF(+E23="","",+E23)</f>
        <v/>
      </c>
      <c r="F13" s="8"/>
      <c r="G13" s="215" t="str">
        <f>IFERROR(CONCATENATE(IF(VLOOKUP(+B13,PRF,17,FALSE)="","",VLOOKUP(+B13,PRF,17,FALSE))," - ",IF(VLOOKUP(+B13,PRF,5,FALSE)="","",VLOOKUP(+B13,PRF,5,FALSE))),"")</f>
        <v/>
      </c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8"/>
      <c r="AC13" s="8"/>
      <c r="AD13" s="229"/>
      <c r="AE13" s="229"/>
      <c r="AF13" s="229"/>
      <c r="AG13" s="229"/>
      <c r="AH13" s="229"/>
      <c r="AI13" s="229"/>
      <c r="AJ13" s="229"/>
      <c r="AK13" s="8"/>
      <c r="AL13" s="8"/>
      <c r="AN13" s="8"/>
      <c r="AO13" s="8"/>
      <c r="AP13" s="8"/>
      <c r="AQ13" s="8"/>
    </row>
    <row r="14" spans="2:43" ht="21" customHeight="1" x14ac:dyDescent="0.3">
      <c r="B14" s="225" t="str">
        <f t="shared" si="0"/>
        <v/>
      </c>
      <c r="C14" s="225"/>
      <c r="D14" s="64"/>
      <c r="E14" s="64" t="str">
        <f t="shared" si="1"/>
        <v/>
      </c>
      <c r="F14" s="8"/>
      <c r="G14" s="215" t="str">
        <f>IFERROR(CONCATENATE(IF(VLOOKUP(+B14,PRF,17,FALSE)="","",VLOOKUP(+B14,PRF,17,FALSE))," - ",IF(VLOOKUP(+B14,PRF,5,FALSE)="","",VLOOKUP(+B14,PRF,5,FALSE))),"")</f>
        <v/>
      </c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N14" s="8"/>
      <c r="AO14" s="8"/>
      <c r="AP14" s="8"/>
      <c r="AQ14" s="8"/>
    </row>
    <row r="15" spans="2:43" ht="21" customHeight="1" x14ac:dyDescent="0.3">
      <c r="B15" s="225" t="str">
        <f t="shared" si="0"/>
        <v/>
      </c>
      <c r="C15" s="225"/>
      <c r="D15" s="64"/>
      <c r="E15" s="64" t="str">
        <f t="shared" si="1"/>
        <v/>
      </c>
      <c r="F15" s="8"/>
      <c r="G15" s="215" t="str">
        <f>IFERROR(CONCATENATE(IF(VLOOKUP(+B15,PRF,17,FALSE)="","",VLOOKUP(+B15,PRF,17,FALSE))," - ",IF(VLOOKUP(+B15,PRF,5,FALSE)="","",VLOOKUP(+B15,PRF,5,FALSE))),"")</f>
        <v/>
      </c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N15" s="8"/>
      <c r="AO15" s="8"/>
      <c r="AP15" s="8"/>
      <c r="AQ15" s="8"/>
    </row>
    <row r="16" spans="2:43" ht="21" customHeight="1" x14ac:dyDescent="0.3">
      <c r="B16" s="225" t="str">
        <f t="shared" si="0"/>
        <v/>
      </c>
      <c r="C16" s="225"/>
      <c r="D16" s="64"/>
      <c r="E16" s="64" t="str">
        <f t="shared" si="1"/>
        <v/>
      </c>
      <c r="F16" s="8"/>
      <c r="G16" s="215" t="str">
        <f>IFERROR(CONCATENATE(IF(VLOOKUP(+B16,PRF,17,FALSE)="","",VLOOKUP(+B16,PRF,17,FALSE))," - ",IF(VLOOKUP(+B16,PRF,5,FALSE)="","",VLOOKUP(+B16,PRF,5,FALSE))),"")</f>
        <v/>
      </c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N16" s="8"/>
      <c r="AO16" s="8"/>
      <c r="AP16" s="8"/>
      <c r="AQ16" s="8"/>
    </row>
    <row r="17" spans="1:349" s="14" customFormat="1" x14ac:dyDescent="0.3">
      <c r="A17" s="15"/>
      <c r="B17" s="15"/>
      <c r="C17" s="15"/>
      <c r="D17" s="15"/>
      <c r="E17" s="15"/>
      <c r="F17" s="15"/>
      <c r="G17" s="16">
        <f>MAX(Feb!AH17,Feb!AI17)+1</f>
        <v>45352</v>
      </c>
      <c r="H17" s="16">
        <f>+G17+1</f>
        <v>45353</v>
      </c>
      <c r="I17" s="16">
        <f t="shared" ref="I17:AK18" si="2">+H17+1</f>
        <v>45354</v>
      </c>
      <c r="J17" s="16">
        <f t="shared" si="2"/>
        <v>45355</v>
      </c>
      <c r="K17" s="16">
        <f t="shared" si="2"/>
        <v>45356</v>
      </c>
      <c r="L17" s="16">
        <f t="shared" si="2"/>
        <v>45357</v>
      </c>
      <c r="M17" s="16">
        <f t="shared" si="2"/>
        <v>45358</v>
      </c>
      <c r="N17" s="16">
        <f t="shared" si="2"/>
        <v>45359</v>
      </c>
      <c r="O17" s="16">
        <f t="shared" si="2"/>
        <v>45360</v>
      </c>
      <c r="P17" s="16">
        <f t="shared" si="2"/>
        <v>45361</v>
      </c>
      <c r="Q17" s="16">
        <f t="shared" si="2"/>
        <v>45362</v>
      </c>
      <c r="R17" s="16">
        <f t="shared" si="2"/>
        <v>45363</v>
      </c>
      <c r="S17" s="16">
        <f t="shared" si="2"/>
        <v>45364</v>
      </c>
      <c r="T17" s="16">
        <f t="shared" si="2"/>
        <v>45365</v>
      </c>
      <c r="U17" s="16">
        <f t="shared" si="2"/>
        <v>45366</v>
      </c>
      <c r="V17" s="16">
        <f t="shared" si="2"/>
        <v>45367</v>
      </c>
      <c r="W17" s="16">
        <f t="shared" si="2"/>
        <v>45368</v>
      </c>
      <c r="X17" s="16">
        <f t="shared" si="2"/>
        <v>45369</v>
      </c>
      <c r="Y17" s="16">
        <f t="shared" si="2"/>
        <v>45370</v>
      </c>
      <c r="Z17" s="16">
        <f t="shared" si="2"/>
        <v>45371</v>
      </c>
      <c r="AA17" s="16">
        <f t="shared" si="2"/>
        <v>45372</v>
      </c>
      <c r="AB17" s="16">
        <f t="shared" si="2"/>
        <v>45373</v>
      </c>
      <c r="AC17" s="16">
        <f t="shared" si="2"/>
        <v>45374</v>
      </c>
      <c r="AD17" s="16">
        <f t="shared" si="2"/>
        <v>45375</v>
      </c>
      <c r="AE17" s="16">
        <f t="shared" si="2"/>
        <v>45376</v>
      </c>
      <c r="AF17" s="16">
        <f t="shared" si="2"/>
        <v>45377</v>
      </c>
      <c r="AG17" s="16">
        <f t="shared" si="2"/>
        <v>45378</v>
      </c>
      <c r="AH17" s="16">
        <f t="shared" si="2"/>
        <v>45379</v>
      </c>
      <c r="AI17" s="16">
        <f t="shared" si="2"/>
        <v>45380</v>
      </c>
      <c r="AJ17" s="16">
        <f t="shared" si="2"/>
        <v>45381</v>
      </c>
      <c r="AK17" s="16">
        <f t="shared" si="2"/>
        <v>45382</v>
      </c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  <c r="JA17" s="15"/>
      <c r="JB17" s="15"/>
      <c r="JC17" s="15"/>
      <c r="JD17" s="15"/>
      <c r="JE17" s="15"/>
      <c r="JF17" s="15"/>
      <c r="JG17" s="15"/>
      <c r="JH17" s="15"/>
      <c r="JI17" s="15"/>
      <c r="JJ17" s="15"/>
      <c r="JK17" s="15"/>
      <c r="JL17" s="15"/>
      <c r="JM17" s="15"/>
      <c r="JN17" s="15"/>
      <c r="JO17" s="15"/>
      <c r="JP17" s="15"/>
      <c r="JQ17" s="15"/>
      <c r="JR17" s="15"/>
      <c r="JS17" s="15"/>
      <c r="JT17" s="15"/>
      <c r="JU17" s="15"/>
      <c r="JV17" s="15"/>
      <c r="JW17" s="15"/>
      <c r="JX17" s="15"/>
      <c r="JY17" s="15"/>
      <c r="JZ17" s="15"/>
      <c r="KA17" s="15"/>
      <c r="KB17" s="15"/>
      <c r="KC17" s="15"/>
      <c r="KD17" s="15"/>
      <c r="KE17" s="15"/>
      <c r="KF17" s="15"/>
      <c r="KG17" s="15"/>
      <c r="KH17" s="15"/>
      <c r="KI17" s="15"/>
      <c r="KJ17" s="15"/>
      <c r="KK17" s="15"/>
      <c r="KL17" s="15"/>
      <c r="KM17" s="15"/>
      <c r="KN17" s="15"/>
      <c r="KO17" s="15"/>
      <c r="KP17" s="15"/>
      <c r="KQ17" s="15"/>
      <c r="KR17" s="15"/>
      <c r="KS17" s="15"/>
      <c r="KT17" s="15"/>
      <c r="KU17" s="15"/>
      <c r="KV17" s="15"/>
      <c r="KW17" s="15"/>
      <c r="KX17" s="15"/>
      <c r="KY17" s="15"/>
      <c r="KZ17" s="15"/>
      <c r="LA17" s="15"/>
      <c r="LB17" s="15"/>
      <c r="LC17" s="15"/>
      <c r="LD17" s="15"/>
      <c r="LE17" s="15"/>
      <c r="LF17" s="15"/>
      <c r="LG17" s="15"/>
      <c r="LH17" s="15"/>
      <c r="LI17" s="15"/>
      <c r="LJ17" s="15"/>
      <c r="LK17" s="15"/>
      <c r="LL17" s="15"/>
      <c r="LM17" s="15"/>
      <c r="LN17" s="15"/>
      <c r="LO17" s="15"/>
      <c r="LP17" s="15"/>
      <c r="LQ17" s="15"/>
      <c r="LR17" s="15"/>
      <c r="LS17" s="15"/>
      <c r="LT17" s="15"/>
      <c r="LU17" s="15"/>
      <c r="LV17" s="15"/>
      <c r="LW17" s="15"/>
      <c r="LX17" s="15"/>
      <c r="LY17" s="15"/>
      <c r="LZ17" s="15"/>
      <c r="MA17" s="15"/>
      <c r="MB17" s="15"/>
      <c r="MC17" s="15"/>
      <c r="MD17" s="15"/>
      <c r="ME17" s="15"/>
      <c r="MF17" s="15"/>
      <c r="MG17" s="15"/>
      <c r="MH17" s="15"/>
      <c r="MI17" s="15"/>
      <c r="MJ17" s="15"/>
      <c r="MK17" s="15"/>
    </row>
    <row r="18" spans="1:349" ht="15.5" x14ac:dyDescent="0.35">
      <c r="B18" s="17"/>
      <c r="C18" s="18"/>
      <c r="D18" s="19"/>
      <c r="E18" s="32" t="str">
        <f>CONCATENATE(VLOOKUP(37,TA,TI,FALSE),": ")</f>
        <v xml:space="preserve">Tag: </v>
      </c>
      <c r="F18" s="32"/>
      <c r="G18" s="41">
        <v>1</v>
      </c>
      <c r="H18" s="42">
        <f>+G18+1</f>
        <v>2</v>
      </c>
      <c r="I18" s="42">
        <f t="shared" si="2"/>
        <v>3</v>
      </c>
      <c r="J18" s="42">
        <f t="shared" si="2"/>
        <v>4</v>
      </c>
      <c r="K18" s="42">
        <f t="shared" si="2"/>
        <v>5</v>
      </c>
      <c r="L18" s="42">
        <f t="shared" si="2"/>
        <v>6</v>
      </c>
      <c r="M18" s="42">
        <f t="shared" si="2"/>
        <v>7</v>
      </c>
      <c r="N18" s="42">
        <f t="shared" si="2"/>
        <v>8</v>
      </c>
      <c r="O18" s="42">
        <f t="shared" si="2"/>
        <v>9</v>
      </c>
      <c r="P18" s="42">
        <f t="shared" si="2"/>
        <v>10</v>
      </c>
      <c r="Q18" s="42">
        <f t="shared" si="2"/>
        <v>11</v>
      </c>
      <c r="R18" s="42">
        <f t="shared" si="2"/>
        <v>12</v>
      </c>
      <c r="S18" s="42">
        <f t="shared" si="2"/>
        <v>13</v>
      </c>
      <c r="T18" s="42">
        <f t="shared" si="2"/>
        <v>14</v>
      </c>
      <c r="U18" s="42">
        <f t="shared" si="2"/>
        <v>15</v>
      </c>
      <c r="V18" s="42">
        <f t="shared" si="2"/>
        <v>16</v>
      </c>
      <c r="W18" s="42">
        <f t="shared" si="2"/>
        <v>17</v>
      </c>
      <c r="X18" s="42">
        <f t="shared" si="2"/>
        <v>18</v>
      </c>
      <c r="Y18" s="42">
        <f t="shared" si="2"/>
        <v>19</v>
      </c>
      <c r="Z18" s="42">
        <f t="shared" si="2"/>
        <v>20</v>
      </c>
      <c r="AA18" s="42">
        <f t="shared" si="2"/>
        <v>21</v>
      </c>
      <c r="AB18" s="42">
        <f t="shared" si="2"/>
        <v>22</v>
      </c>
      <c r="AC18" s="42">
        <f t="shared" si="2"/>
        <v>23</v>
      </c>
      <c r="AD18" s="42">
        <f t="shared" si="2"/>
        <v>24</v>
      </c>
      <c r="AE18" s="42">
        <f t="shared" si="2"/>
        <v>25</v>
      </c>
      <c r="AF18" s="42">
        <f t="shared" si="2"/>
        <v>26</v>
      </c>
      <c r="AG18" s="42">
        <f t="shared" si="2"/>
        <v>27</v>
      </c>
      <c r="AH18" s="42">
        <f t="shared" si="2"/>
        <v>28</v>
      </c>
      <c r="AI18" s="42">
        <f t="shared" si="2"/>
        <v>29</v>
      </c>
      <c r="AJ18" s="42">
        <f t="shared" si="2"/>
        <v>30</v>
      </c>
      <c r="AK18" s="42">
        <f t="shared" si="2"/>
        <v>31</v>
      </c>
      <c r="AL18" s="54" t="str">
        <f>VLOOKUP(7,TA,TI,FALSE)</f>
        <v>Summe</v>
      </c>
      <c r="AN18" s="8"/>
      <c r="AO18" s="8"/>
      <c r="AP18" s="8"/>
      <c r="AQ18" s="8"/>
    </row>
    <row r="19" spans="1:349" ht="15.5" x14ac:dyDescent="0.3">
      <c r="B19" s="20"/>
      <c r="C19" s="33" t="str">
        <f>VLOOKUP(6,TA,TI,FALSE)</f>
        <v>Tätigkeiten:</v>
      </c>
      <c r="D19" s="34"/>
      <c r="E19" s="34"/>
      <c r="F19" s="34"/>
      <c r="G19" s="35" t="str">
        <f t="shared" ref="G19:AK19" si="3">IF(TI=2,IF(WEEKDAY(G17)=1,"Zo",IF(WEEKDAY(G17)=2,"Ma",IF(WEEKDAY(G17)=3,"Di",IF(WEEKDAY(G17)=4,"Wo",IF(WEEKDAY(G17)=5,"Do",IF(WEEKDAY(G17)=6,"Vr",IF(WEEKDAY(G17)=7,"Za"))))))),IF(WEEKDAY(G17)=1,"So",IF(WEEKDAY(G17)=2,"Mo",IF(WEEKDAY(G17)=3,"Di",IF(WEEKDAY(G17)=4,"Mi",IF(WEEKDAY(G17)=5,"Do",IF(WEEKDAY(G17)=6,"Fr",IF(WEEKDAY(G17)=7,"Sa"))))))))</f>
        <v>Fr</v>
      </c>
      <c r="H19" s="40" t="str">
        <f t="shared" si="3"/>
        <v>Sa</v>
      </c>
      <c r="I19" s="40" t="str">
        <f t="shared" si="3"/>
        <v>So</v>
      </c>
      <c r="J19" s="40" t="str">
        <f t="shared" si="3"/>
        <v>Mo</v>
      </c>
      <c r="K19" s="40" t="str">
        <f t="shared" si="3"/>
        <v>Di</v>
      </c>
      <c r="L19" s="40" t="str">
        <f t="shared" si="3"/>
        <v>Mi</v>
      </c>
      <c r="M19" s="40" t="str">
        <f t="shared" si="3"/>
        <v>Do</v>
      </c>
      <c r="N19" s="40" t="str">
        <f t="shared" si="3"/>
        <v>Fr</v>
      </c>
      <c r="O19" s="40" t="str">
        <f t="shared" si="3"/>
        <v>Sa</v>
      </c>
      <c r="P19" s="40" t="str">
        <f t="shared" si="3"/>
        <v>So</v>
      </c>
      <c r="Q19" s="40" t="str">
        <f t="shared" si="3"/>
        <v>Mo</v>
      </c>
      <c r="R19" s="40" t="str">
        <f t="shared" si="3"/>
        <v>Di</v>
      </c>
      <c r="S19" s="40" t="str">
        <f t="shared" si="3"/>
        <v>Mi</v>
      </c>
      <c r="T19" s="40" t="str">
        <f t="shared" si="3"/>
        <v>Do</v>
      </c>
      <c r="U19" s="40" t="str">
        <f t="shared" si="3"/>
        <v>Fr</v>
      </c>
      <c r="V19" s="40" t="str">
        <f t="shared" si="3"/>
        <v>Sa</v>
      </c>
      <c r="W19" s="40" t="str">
        <f t="shared" si="3"/>
        <v>So</v>
      </c>
      <c r="X19" s="40" t="str">
        <f t="shared" si="3"/>
        <v>Mo</v>
      </c>
      <c r="Y19" s="40" t="str">
        <f t="shared" si="3"/>
        <v>Di</v>
      </c>
      <c r="Z19" s="40" t="str">
        <f t="shared" si="3"/>
        <v>Mi</v>
      </c>
      <c r="AA19" s="40" t="str">
        <f t="shared" si="3"/>
        <v>Do</v>
      </c>
      <c r="AB19" s="40" t="str">
        <f t="shared" si="3"/>
        <v>Fr</v>
      </c>
      <c r="AC19" s="40" t="str">
        <f t="shared" si="3"/>
        <v>Sa</v>
      </c>
      <c r="AD19" s="40" t="str">
        <f t="shared" si="3"/>
        <v>So</v>
      </c>
      <c r="AE19" s="40" t="str">
        <f t="shared" si="3"/>
        <v>Mo</v>
      </c>
      <c r="AF19" s="40" t="str">
        <f t="shared" si="3"/>
        <v>Di</v>
      </c>
      <c r="AG19" s="40" t="str">
        <f t="shared" si="3"/>
        <v>Mi</v>
      </c>
      <c r="AH19" s="40" t="str">
        <f t="shared" si="3"/>
        <v>Do</v>
      </c>
      <c r="AI19" s="40" t="str">
        <f t="shared" si="3"/>
        <v>Fr</v>
      </c>
      <c r="AJ19" s="40" t="str">
        <f t="shared" si="3"/>
        <v>Sa</v>
      </c>
      <c r="AK19" s="40" t="str">
        <f t="shared" si="3"/>
        <v>So</v>
      </c>
      <c r="AL19" s="55"/>
      <c r="AN19" s="8"/>
      <c r="AO19" s="8"/>
      <c r="AP19" s="8"/>
      <c r="AQ19" s="8"/>
    </row>
    <row r="20" spans="1:349" x14ac:dyDescent="0.3">
      <c r="B20" s="20"/>
      <c r="C20" s="8"/>
      <c r="D20" s="8"/>
      <c r="E20" s="8"/>
      <c r="F20" s="8"/>
      <c r="G20" s="43">
        <f>IF(OR(WEEKDAY(G17)=1,WEEKDAY(G17)=7),1,0)</f>
        <v>0</v>
      </c>
      <c r="H20" s="15">
        <f>IF(OR(WEEKDAY(H17)=1,WEEKDAY(H17)=7),1,0)</f>
        <v>1</v>
      </c>
      <c r="I20" s="15">
        <f t="shared" ref="I20:AK20" si="4">IF(OR(WEEKDAY(I17)=1,WEEKDAY(I17)=7),1,0)</f>
        <v>1</v>
      </c>
      <c r="J20" s="15">
        <f t="shared" si="4"/>
        <v>0</v>
      </c>
      <c r="K20" s="15">
        <f t="shared" si="4"/>
        <v>0</v>
      </c>
      <c r="L20" s="15">
        <f t="shared" si="4"/>
        <v>0</v>
      </c>
      <c r="M20" s="15">
        <f t="shared" si="4"/>
        <v>0</v>
      </c>
      <c r="N20" s="15">
        <f t="shared" si="4"/>
        <v>0</v>
      </c>
      <c r="O20" s="15">
        <f t="shared" si="4"/>
        <v>1</v>
      </c>
      <c r="P20" s="15">
        <f t="shared" si="4"/>
        <v>1</v>
      </c>
      <c r="Q20" s="15">
        <f t="shared" si="4"/>
        <v>0</v>
      </c>
      <c r="R20" s="15">
        <f t="shared" si="4"/>
        <v>0</v>
      </c>
      <c r="S20" s="15">
        <f t="shared" si="4"/>
        <v>0</v>
      </c>
      <c r="T20" s="15">
        <f t="shared" si="4"/>
        <v>0</v>
      </c>
      <c r="U20" s="15">
        <f t="shared" si="4"/>
        <v>0</v>
      </c>
      <c r="V20" s="15">
        <f t="shared" si="4"/>
        <v>1</v>
      </c>
      <c r="W20" s="15">
        <f t="shared" si="4"/>
        <v>1</v>
      </c>
      <c r="X20" s="15">
        <f t="shared" si="4"/>
        <v>0</v>
      </c>
      <c r="Y20" s="15">
        <f t="shared" si="4"/>
        <v>0</v>
      </c>
      <c r="Z20" s="15">
        <f t="shared" si="4"/>
        <v>0</v>
      </c>
      <c r="AA20" s="15">
        <f t="shared" si="4"/>
        <v>0</v>
      </c>
      <c r="AB20" s="15">
        <f t="shared" si="4"/>
        <v>0</v>
      </c>
      <c r="AC20" s="15">
        <f t="shared" si="4"/>
        <v>1</v>
      </c>
      <c r="AD20" s="15">
        <f t="shared" si="4"/>
        <v>1</v>
      </c>
      <c r="AE20" s="15">
        <f t="shared" si="4"/>
        <v>0</v>
      </c>
      <c r="AF20" s="15">
        <f t="shared" si="4"/>
        <v>0</v>
      </c>
      <c r="AG20" s="15">
        <f t="shared" si="4"/>
        <v>0</v>
      </c>
      <c r="AH20" s="15">
        <f t="shared" si="4"/>
        <v>0</v>
      </c>
      <c r="AI20" s="15">
        <f t="shared" si="4"/>
        <v>0</v>
      </c>
      <c r="AJ20" s="15">
        <f t="shared" si="4"/>
        <v>1</v>
      </c>
      <c r="AK20" s="15">
        <f t="shared" si="4"/>
        <v>1</v>
      </c>
      <c r="AL20" s="55"/>
      <c r="AN20" s="8"/>
      <c r="AO20" s="8"/>
      <c r="AP20" s="8"/>
      <c r="AQ20" s="8"/>
    </row>
    <row r="21" spans="1:349" ht="38.25" customHeight="1" x14ac:dyDescent="0.3">
      <c r="B21" s="20"/>
      <c r="C21" s="203" t="str">
        <f>VLOOKUP(28,TA,TI,FALSE)</f>
        <v>Projektnummer und Projektname Interreg VI-A Deutschland-Nederland Projekte:</v>
      </c>
      <c r="D21" s="203"/>
      <c r="E21" s="203"/>
      <c r="F21" s="8"/>
      <c r="G21" s="20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55"/>
      <c r="AN21" s="8"/>
      <c r="AO21" s="8"/>
      <c r="AP21" s="8"/>
      <c r="AQ21" s="8"/>
    </row>
    <row r="22" spans="1:349" s="62" customFormat="1" ht="30.75" customHeight="1" x14ac:dyDescent="0.35">
      <c r="A22" s="47"/>
      <c r="B22" s="37">
        <v>1</v>
      </c>
      <c r="C22" s="87">
        <f>IF(+Overzicht!C27="","",+Overzicht!C27)</f>
        <v>32011</v>
      </c>
      <c r="D22" s="47"/>
      <c r="E22" s="88" t="str">
        <f>IF(+Overzicht!E27="","",+Overzicht!E27)</f>
        <v>EDL (Subprojekt EDL-XX)</v>
      </c>
      <c r="F22" s="47"/>
      <c r="G22" s="120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3">
        <f t="shared" ref="AL22:AL27" si="5">SUM(G22:AK22)</f>
        <v>0</v>
      </c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  <c r="IT22" s="47"/>
      <c r="IU22" s="47"/>
      <c r="IV22" s="47"/>
      <c r="IW22" s="47"/>
      <c r="IX22" s="47"/>
      <c r="IY22" s="47"/>
      <c r="IZ22" s="47"/>
      <c r="JA22" s="47"/>
      <c r="JB22" s="47"/>
      <c r="JC22" s="47"/>
      <c r="JD22" s="47"/>
      <c r="JE22" s="47"/>
      <c r="JF22" s="47"/>
      <c r="JG22" s="47"/>
      <c r="JH22" s="47"/>
      <c r="JI22" s="47"/>
      <c r="JJ22" s="47"/>
      <c r="JK22" s="47"/>
      <c r="JL22" s="47"/>
      <c r="JM22" s="47"/>
      <c r="JN22" s="47"/>
      <c r="JO22" s="47"/>
      <c r="JP22" s="47"/>
      <c r="JQ22" s="47"/>
      <c r="JR22" s="47"/>
      <c r="JS22" s="47"/>
      <c r="JT22" s="47"/>
      <c r="JU22" s="47"/>
      <c r="JV22" s="47"/>
      <c r="JW22" s="47"/>
      <c r="JX22" s="47"/>
      <c r="JY22" s="47"/>
      <c r="JZ22" s="47"/>
      <c r="KA22" s="47"/>
      <c r="KB22" s="47"/>
      <c r="KC22" s="47"/>
      <c r="KD22" s="47"/>
      <c r="KE22" s="47"/>
      <c r="KF22" s="47"/>
      <c r="KG22" s="47"/>
      <c r="KH22" s="47"/>
      <c r="KI22" s="47"/>
      <c r="KJ22" s="47"/>
      <c r="KK22" s="47"/>
      <c r="KL22" s="47"/>
      <c r="KM22" s="47"/>
      <c r="KN22" s="47"/>
      <c r="KO22" s="47"/>
      <c r="KP22" s="47"/>
      <c r="KQ22" s="47"/>
      <c r="KR22" s="47"/>
      <c r="KS22" s="47"/>
      <c r="KT22" s="47"/>
      <c r="KU22" s="47"/>
      <c r="KV22" s="47"/>
      <c r="KW22" s="47"/>
      <c r="KX22" s="47"/>
      <c r="KY22" s="47"/>
      <c r="KZ22" s="47"/>
      <c r="LA22" s="47"/>
      <c r="LB22" s="47"/>
      <c r="LC22" s="47"/>
      <c r="LD22" s="47"/>
      <c r="LE22" s="47"/>
      <c r="LF22" s="47"/>
      <c r="LG22" s="47"/>
      <c r="LH22" s="47"/>
      <c r="LI22" s="47"/>
      <c r="LJ22" s="47"/>
      <c r="LK22" s="47"/>
      <c r="LL22" s="47"/>
      <c r="LM22" s="47"/>
      <c r="LN22" s="47"/>
      <c r="LO22" s="47"/>
      <c r="LP22" s="47"/>
      <c r="LQ22" s="47"/>
      <c r="LR22" s="47"/>
      <c r="LS22" s="47"/>
      <c r="LT22" s="47"/>
      <c r="LU22" s="47"/>
      <c r="LV22" s="47"/>
      <c r="LW22" s="47"/>
      <c r="LX22" s="47"/>
      <c r="LY22" s="47"/>
      <c r="LZ22" s="47"/>
      <c r="MA22" s="47"/>
      <c r="MB22" s="47"/>
      <c r="MC22" s="47"/>
      <c r="MD22" s="47"/>
      <c r="ME22" s="47"/>
      <c r="MF22" s="47"/>
      <c r="MG22" s="47"/>
      <c r="MH22" s="47"/>
      <c r="MI22" s="47"/>
      <c r="MJ22" s="47"/>
      <c r="MK22" s="47"/>
    </row>
    <row r="23" spans="1:349" s="62" customFormat="1" ht="30.75" customHeight="1" x14ac:dyDescent="0.35">
      <c r="A23" s="47"/>
      <c r="B23" s="37">
        <v>2</v>
      </c>
      <c r="C23" s="87" t="str">
        <f>IF(+Overzicht!C28="","",+Overzicht!C28)</f>
        <v/>
      </c>
      <c r="D23" s="47"/>
      <c r="E23" s="88" t="str">
        <f>IF(+Overzicht!E28="","",+Overzicht!E28)</f>
        <v/>
      </c>
      <c r="F23" s="47"/>
      <c r="G23" s="120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3">
        <f t="shared" si="5"/>
        <v>0</v>
      </c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  <c r="IT23" s="47"/>
      <c r="IU23" s="47"/>
      <c r="IV23" s="47"/>
      <c r="IW23" s="47"/>
      <c r="IX23" s="47"/>
      <c r="IY23" s="47"/>
      <c r="IZ23" s="47"/>
      <c r="JA23" s="47"/>
      <c r="JB23" s="47"/>
      <c r="JC23" s="47"/>
      <c r="JD23" s="47"/>
      <c r="JE23" s="47"/>
      <c r="JF23" s="47"/>
      <c r="JG23" s="47"/>
      <c r="JH23" s="47"/>
      <c r="JI23" s="47"/>
      <c r="JJ23" s="47"/>
      <c r="JK23" s="47"/>
      <c r="JL23" s="47"/>
      <c r="JM23" s="47"/>
      <c r="JN23" s="47"/>
      <c r="JO23" s="47"/>
      <c r="JP23" s="47"/>
      <c r="JQ23" s="47"/>
      <c r="JR23" s="47"/>
      <c r="JS23" s="47"/>
      <c r="JT23" s="47"/>
      <c r="JU23" s="47"/>
      <c r="JV23" s="47"/>
      <c r="JW23" s="47"/>
      <c r="JX23" s="47"/>
      <c r="JY23" s="47"/>
      <c r="JZ23" s="47"/>
      <c r="KA23" s="47"/>
      <c r="KB23" s="47"/>
      <c r="KC23" s="47"/>
      <c r="KD23" s="47"/>
      <c r="KE23" s="47"/>
      <c r="KF23" s="47"/>
      <c r="KG23" s="47"/>
      <c r="KH23" s="47"/>
      <c r="KI23" s="47"/>
      <c r="KJ23" s="47"/>
      <c r="KK23" s="47"/>
      <c r="KL23" s="47"/>
      <c r="KM23" s="47"/>
      <c r="KN23" s="47"/>
      <c r="KO23" s="47"/>
      <c r="KP23" s="47"/>
      <c r="KQ23" s="47"/>
      <c r="KR23" s="47"/>
      <c r="KS23" s="47"/>
      <c r="KT23" s="47"/>
      <c r="KU23" s="47"/>
      <c r="KV23" s="47"/>
      <c r="KW23" s="47"/>
      <c r="KX23" s="47"/>
      <c r="KY23" s="47"/>
      <c r="KZ23" s="47"/>
      <c r="LA23" s="47"/>
      <c r="LB23" s="47"/>
      <c r="LC23" s="47"/>
      <c r="LD23" s="47"/>
      <c r="LE23" s="47"/>
      <c r="LF23" s="47"/>
      <c r="LG23" s="47"/>
      <c r="LH23" s="47"/>
      <c r="LI23" s="47"/>
      <c r="LJ23" s="47"/>
      <c r="LK23" s="47"/>
      <c r="LL23" s="47"/>
      <c r="LM23" s="47"/>
      <c r="LN23" s="47"/>
      <c r="LO23" s="47"/>
      <c r="LP23" s="47"/>
      <c r="LQ23" s="47"/>
      <c r="LR23" s="47"/>
      <c r="LS23" s="47"/>
      <c r="LT23" s="47"/>
      <c r="LU23" s="47"/>
      <c r="LV23" s="47"/>
      <c r="LW23" s="47"/>
      <c r="LX23" s="47"/>
      <c r="LY23" s="47"/>
      <c r="LZ23" s="47"/>
      <c r="MA23" s="47"/>
      <c r="MB23" s="47"/>
      <c r="MC23" s="47"/>
      <c r="MD23" s="47"/>
      <c r="ME23" s="47"/>
      <c r="MF23" s="47"/>
      <c r="MG23" s="47"/>
      <c r="MH23" s="47"/>
      <c r="MI23" s="47"/>
      <c r="MJ23" s="47"/>
      <c r="MK23" s="47"/>
    </row>
    <row r="24" spans="1:349" s="62" customFormat="1" ht="30.75" customHeight="1" x14ac:dyDescent="0.35">
      <c r="A24" s="47"/>
      <c r="B24" s="37">
        <v>3</v>
      </c>
      <c r="C24" s="87" t="str">
        <f>IF(+Overzicht!C29="","",+Overzicht!C29)</f>
        <v/>
      </c>
      <c r="D24" s="47"/>
      <c r="E24" s="88" t="str">
        <f>IF(+Overzicht!E29="","",+Overzicht!E29)</f>
        <v/>
      </c>
      <c r="F24" s="47"/>
      <c r="G24" s="120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3">
        <f t="shared" si="5"/>
        <v>0</v>
      </c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  <c r="IU24" s="47"/>
      <c r="IV24" s="47"/>
      <c r="IW24" s="47"/>
      <c r="IX24" s="47"/>
      <c r="IY24" s="47"/>
      <c r="IZ24" s="47"/>
      <c r="JA24" s="47"/>
      <c r="JB24" s="47"/>
      <c r="JC24" s="47"/>
      <c r="JD24" s="47"/>
      <c r="JE24" s="47"/>
      <c r="JF24" s="47"/>
      <c r="JG24" s="47"/>
      <c r="JH24" s="47"/>
      <c r="JI24" s="47"/>
      <c r="JJ24" s="47"/>
      <c r="JK24" s="47"/>
      <c r="JL24" s="47"/>
      <c r="JM24" s="47"/>
      <c r="JN24" s="47"/>
      <c r="JO24" s="47"/>
      <c r="JP24" s="47"/>
      <c r="JQ24" s="47"/>
      <c r="JR24" s="47"/>
      <c r="JS24" s="47"/>
      <c r="JT24" s="47"/>
      <c r="JU24" s="47"/>
      <c r="JV24" s="47"/>
      <c r="JW24" s="47"/>
      <c r="JX24" s="47"/>
      <c r="JY24" s="47"/>
      <c r="JZ24" s="47"/>
      <c r="KA24" s="47"/>
      <c r="KB24" s="47"/>
      <c r="KC24" s="47"/>
      <c r="KD24" s="47"/>
      <c r="KE24" s="47"/>
      <c r="KF24" s="47"/>
      <c r="KG24" s="47"/>
      <c r="KH24" s="47"/>
      <c r="KI24" s="47"/>
      <c r="KJ24" s="47"/>
      <c r="KK24" s="47"/>
      <c r="KL24" s="47"/>
      <c r="KM24" s="47"/>
      <c r="KN24" s="47"/>
      <c r="KO24" s="47"/>
      <c r="KP24" s="47"/>
      <c r="KQ24" s="47"/>
      <c r="KR24" s="47"/>
      <c r="KS24" s="47"/>
      <c r="KT24" s="47"/>
      <c r="KU24" s="47"/>
      <c r="KV24" s="47"/>
      <c r="KW24" s="47"/>
      <c r="KX24" s="47"/>
      <c r="KY24" s="47"/>
      <c r="KZ24" s="47"/>
      <c r="LA24" s="47"/>
      <c r="LB24" s="47"/>
      <c r="LC24" s="47"/>
      <c r="LD24" s="47"/>
      <c r="LE24" s="47"/>
      <c r="LF24" s="47"/>
      <c r="LG24" s="47"/>
      <c r="LH24" s="47"/>
      <c r="LI24" s="47"/>
      <c r="LJ24" s="47"/>
      <c r="LK24" s="47"/>
      <c r="LL24" s="47"/>
      <c r="LM24" s="47"/>
      <c r="LN24" s="47"/>
      <c r="LO24" s="47"/>
      <c r="LP24" s="47"/>
      <c r="LQ24" s="47"/>
      <c r="LR24" s="47"/>
      <c r="LS24" s="47"/>
      <c r="LT24" s="47"/>
      <c r="LU24" s="47"/>
      <c r="LV24" s="47"/>
      <c r="LW24" s="47"/>
      <c r="LX24" s="47"/>
      <c r="LY24" s="47"/>
      <c r="LZ24" s="47"/>
      <c r="MA24" s="47"/>
      <c r="MB24" s="47"/>
      <c r="MC24" s="47"/>
      <c r="MD24" s="47"/>
      <c r="ME24" s="47"/>
      <c r="MF24" s="47"/>
      <c r="MG24" s="47"/>
      <c r="MH24" s="47"/>
      <c r="MI24" s="47"/>
      <c r="MJ24" s="47"/>
      <c r="MK24" s="47"/>
    </row>
    <row r="25" spans="1:349" s="62" customFormat="1" ht="30.75" customHeight="1" x14ac:dyDescent="0.35">
      <c r="A25" s="47"/>
      <c r="B25" s="37">
        <v>4</v>
      </c>
      <c r="C25" s="87" t="str">
        <f>IF(+Overzicht!C30="","",+Overzicht!C30)</f>
        <v/>
      </c>
      <c r="D25" s="47"/>
      <c r="E25" s="88" t="str">
        <f>IF(+Overzicht!E30="","",+Overzicht!E30)</f>
        <v/>
      </c>
      <c r="F25" s="47"/>
      <c r="G25" s="120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3">
        <f t="shared" si="5"/>
        <v>0</v>
      </c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  <c r="IU25" s="47"/>
      <c r="IV25" s="47"/>
      <c r="IW25" s="47"/>
      <c r="IX25" s="47"/>
      <c r="IY25" s="47"/>
      <c r="IZ25" s="47"/>
      <c r="JA25" s="47"/>
      <c r="JB25" s="47"/>
      <c r="JC25" s="47"/>
      <c r="JD25" s="47"/>
      <c r="JE25" s="47"/>
      <c r="JF25" s="47"/>
      <c r="JG25" s="47"/>
      <c r="JH25" s="47"/>
      <c r="JI25" s="47"/>
      <c r="JJ25" s="47"/>
      <c r="JK25" s="47"/>
      <c r="JL25" s="47"/>
      <c r="JM25" s="47"/>
      <c r="JN25" s="47"/>
      <c r="JO25" s="47"/>
      <c r="JP25" s="47"/>
      <c r="JQ25" s="47"/>
      <c r="JR25" s="47"/>
      <c r="JS25" s="47"/>
      <c r="JT25" s="47"/>
      <c r="JU25" s="47"/>
      <c r="JV25" s="47"/>
      <c r="JW25" s="47"/>
      <c r="JX25" s="47"/>
      <c r="JY25" s="47"/>
      <c r="JZ25" s="47"/>
      <c r="KA25" s="47"/>
      <c r="KB25" s="47"/>
      <c r="KC25" s="47"/>
      <c r="KD25" s="47"/>
      <c r="KE25" s="47"/>
      <c r="KF25" s="47"/>
      <c r="KG25" s="47"/>
      <c r="KH25" s="47"/>
      <c r="KI25" s="47"/>
      <c r="KJ25" s="47"/>
      <c r="KK25" s="47"/>
      <c r="KL25" s="47"/>
      <c r="KM25" s="47"/>
      <c r="KN25" s="47"/>
      <c r="KO25" s="47"/>
      <c r="KP25" s="47"/>
      <c r="KQ25" s="47"/>
      <c r="KR25" s="47"/>
      <c r="KS25" s="47"/>
      <c r="KT25" s="47"/>
      <c r="KU25" s="47"/>
      <c r="KV25" s="47"/>
      <c r="KW25" s="47"/>
      <c r="KX25" s="47"/>
      <c r="KY25" s="47"/>
      <c r="KZ25" s="47"/>
      <c r="LA25" s="47"/>
      <c r="LB25" s="47"/>
      <c r="LC25" s="47"/>
      <c r="LD25" s="47"/>
      <c r="LE25" s="47"/>
      <c r="LF25" s="47"/>
      <c r="LG25" s="47"/>
      <c r="LH25" s="47"/>
      <c r="LI25" s="47"/>
      <c r="LJ25" s="47"/>
      <c r="LK25" s="47"/>
      <c r="LL25" s="47"/>
      <c r="LM25" s="47"/>
      <c r="LN25" s="47"/>
      <c r="LO25" s="47"/>
      <c r="LP25" s="47"/>
      <c r="LQ25" s="47"/>
      <c r="LR25" s="47"/>
      <c r="LS25" s="47"/>
      <c r="LT25" s="47"/>
      <c r="LU25" s="47"/>
      <c r="LV25" s="47"/>
      <c r="LW25" s="47"/>
      <c r="LX25" s="47"/>
      <c r="LY25" s="47"/>
      <c r="LZ25" s="47"/>
      <c r="MA25" s="47"/>
      <c r="MB25" s="47"/>
      <c r="MC25" s="47"/>
      <c r="MD25" s="47"/>
      <c r="ME25" s="47"/>
      <c r="MF25" s="47"/>
      <c r="MG25" s="47"/>
      <c r="MH25" s="47"/>
      <c r="MI25" s="47"/>
      <c r="MJ25" s="47"/>
      <c r="MK25" s="47"/>
    </row>
    <row r="26" spans="1:349" s="62" customFormat="1" ht="30.75" customHeight="1" x14ac:dyDescent="0.35">
      <c r="A26" s="47"/>
      <c r="B26" s="37">
        <v>5</v>
      </c>
      <c r="C26" s="87" t="str">
        <f>IF(+Overzicht!C31="","",+Overzicht!C31)</f>
        <v/>
      </c>
      <c r="D26" s="47"/>
      <c r="E26" s="88" t="str">
        <f>IF(+Overzicht!E31="","",+Overzicht!E31)</f>
        <v/>
      </c>
      <c r="F26" s="47"/>
      <c r="G26" s="120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3">
        <f t="shared" si="5"/>
        <v>0</v>
      </c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  <c r="IU26" s="47"/>
      <c r="IV26" s="47"/>
      <c r="IW26" s="47"/>
      <c r="IX26" s="47"/>
      <c r="IY26" s="47"/>
      <c r="IZ26" s="47"/>
      <c r="JA26" s="47"/>
      <c r="JB26" s="47"/>
      <c r="JC26" s="47"/>
      <c r="JD26" s="47"/>
      <c r="JE26" s="47"/>
      <c r="JF26" s="47"/>
      <c r="JG26" s="47"/>
      <c r="JH26" s="47"/>
      <c r="JI26" s="47"/>
      <c r="JJ26" s="47"/>
      <c r="JK26" s="47"/>
      <c r="JL26" s="47"/>
      <c r="JM26" s="47"/>
      <c r="JN26" s="47"/>
      <c r="JO26" s="47"/>
      <c r="JP26" s="47"/>
      <c r="JQ26" s="47"/>
      <c r="JR26" s="47"/>
      <c r="JS26" s="47"/>
      <c r="JT26" s="47"/>
      <c r="JU26" s="47"/>
      <c r="JV26" s="47"/>
      <c r="JW26" s="47"/>
      <c r="JX26" s="47"/>
      <c r="JY26" s="47"/>
      <c r="JZ26" s="47"/>
      <c r="KA26" s="47"/>
      <c r="KB26" s="47"/>
      <c r="KC26" s="47"/>
      <c r="KD26" s="47"/>
      <c r="KE26" s="47"/>
      <c r="KF26" s="47"/>
      <c r="KG26" s="47"/>
      <c r="KH26" s="47"/>
      <c r="KI26" s="47"/>
      <c r="KJ26" s="47"/>
      <c r="KK26" s="47"/>
      <c r="KL26" s="47"/>
      <c r="KM26" s="47"/>
      <c r="KN26" s="47"/>
      <c r="KO26" s="47"/>
      <c r="KP26" s="47"/>
      <c r="KQ26" s="47"/>
      <c r="KR26" s="47"/>
      <c r="KS26" s="47"/>
      <c r="KT26" s="47"/>
      <c r="KU26" s="47"/>
      <c r="KV26" s="47"/>
      <c r="KW26" s="47"/>
      <c r="KX26" s="47"/>
      <c r="KY26" s="47"/>
      <c r="KZ26" s="47"/>
      <c r="LA26" s="47"/>
      <c r="LB26" s="47"/>
      <c r="LC26" s="47"/>
      <c r="LD26" s="47"/>
      <c r="LE26" s="47"/>
      <c r="LF26" s="47"/>
      <c r="LG26" s="47"/>
      <c r="LH26" s="47"/>
      <c r="LI26" s="47"/>
      <c r="LJ26" s="47"/>
      <c r="LK26" s="47"/>
      <c r="LL26" s="47"/>
      <c r="LM26" s="47"/>
      <c r="LN26" s="47"/>
      <c r="LO26" s="47"/>
      <c r="LP26" s="47"/>
      <c r="LQ26" s="47"/>
      <c r="LR26" s="47"/>
      <c r="LS26" s="47"/>
      <c r="LT26" s="47"/>
      <c r="LU26" s="47"/>
      <c r="LV26" s="47"/>
      <c r="LW26" s="47"/>
      <c r="LX26" s="47"/>
      <c r="LY26" s="47"/>
      <c r="LZ26" s="47"/>
      <c r="MA26" s="47"/>
      <c r="MB26" s="47"/>
      <c r="MC26" s="47"/>
      <c r="MD26" s="47"/>
      <c r="ME26" s="47"/>
      <c r="MF26" s="47"/>
      <c r="MG26" s="47"/>
      <c r="MH26" s="47"/>
      <c r="MI26" s="47"/>
      <c r="MJ26" s="47"/>
      <c r="MK26" s="47"/>
    </row>
    <row r="27" spans="1:349" s="140" customFormat="1" ht="18" x14ac:dyDescent="0.35">
      <c r="A27" s="128"/>
      <c r="B27" s="124"/>
      <c r="C27" s="63" t="str">
        <f>VLOOKUP(29,TA,TI,FALSE)</f>
        <v>Summe Interreg VI-A Projekte:</v>
      </c>
      <c r="D27" s="61"/>
      <c r="E27" s="61"/>
      <c r="F27" s="61"/>
      <c r="G27" s="125">
        <f t="shared" ref="G27:AK27" si="6">SUM(G22:G26)</f>
        <v>0</v>
      </c>
      <c r="H27" s="126">
        <f t="shared" si="6"/>
        <v>0</v>
      </c>
      <c r="I27" s="126">
        <f t="shared" si="6"/>
        <v>0</v>
      </c>
      <c r="J27" s="126">
        <f t="shared" si="6"/>
        <v>0</v>
      </c>
      <c r="K27" s="126">
        <f t="shared" si="6"/>
        <v>0</v>
      </c>
      <c r="L27" s="126">
        <f t="shared" si="6"/>
        <v>0</v>
      </c>
      <c r="M27" s="126">
        <f t="shared" si="6"/>
        <v>0</v>
      </c>
      <c r="N27" s="126">
        <f t="shared" si="6"/>
        <v>0</v>
      </c>
      <c r="O27" s="126">
        <f t="shared" si="6"/>
        <v>0</v>
      </c>
      <c r="P27" s="126">
        <f t="shared" si="6"/>
        <v>0</v>
      </c>
      <c r="Q27" s="126">
        <f t="shared" si="6"/>
        <v>0</v>
      </c>
      <c r="R27" s="126">
        <f t="shared" si="6"/>
        <v>0</v>
      </c>
      <c r="S27" s="126">
        <f t="shared" si="6"/>
        <v>0</v>
      </c>
      <c r="T27" s="126">
        <f t="shared" si="6"/>
        <v>0</v>
      </c>
      <c r="U27" s="126">
        <f t="shared" si="6"/>
        <v>0</v>
      </c>
      <c r="V27" s="126">
        <f t="shared" si="6"/>
        <v>0</v>
      </c>
      <c r="W27" s="126">
        <f t="shared" si="6"/>
        <v>0</v>
      </c>
      <c r="X27" s="126">
        <f t="shared" si="6"/>
        <v>0</v>
      </c>
      <c r="Y27" s="126">
        <f t="shared" si="6"/>
        <v>0</v>
      </c>
      <c r="Z27" s="126">
        <f t="shared" si="6"/>
        <v>0</v>
      </c>
      <c r="AA27" s="126">
        <f t="shared" si="6"/>
        <v>0</v>
      </c>
      <c r="AB27" s="126">
        <f t="shared" si="6"/>
        <v>0</v>
      </c>
      <c r="AC27" s="126">
        <f t="shared" si="6"/>
        <v>0</v>
      </c>
      <c r="AD27" s="126">
        <f t="shared" si="6"/>
        <v>0</v>
      </c>
      <c r="AE27" s="126">
        <f t="shared" si="6"/>
        <v>0</v>
      </c>
      <c r="AF27" s="126">
        <f t="shared" si="6"/>
        <v>0</v>
      </c>
      <c r="AG27" s="126">
        <f t="shared" si="6"/>
        <v>0</v>
      </c>
      <c r="AH27" s="126">
        <f t="shared" si="6"/>
        <v>0</v>
      </c>
      <c r="AI27" s="126">
        <f t="shared" si="6"/>
        <v>0</v>
      </c>
      <c r="AJ27" s="126">
        <f t="shared" si="6"/>
        <v>0</v>
      </c>
      <c r="AK27" s="126">
        <f t="shared" si="6"/>
        <v>0</v>
      </c>
      <c r="AL27" s="127">
        <f t="shared" si="5"/>
        <v>0</v>
      </c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128"/>
      <c r="CI27" s="128"/>
      <c r="CJ27" s="128"/>
      <c r="CK27" s="128"/>
      <c r="CL27" s="128"/>
      <c r="CM27" s="128"/>
      <c r="CN27" s="128"/>
      <c r="CO27" s="128"/>
      <c r="CP27" s="128"/>
      <c r="CQ27" s="128"/>
      <c r="CR27" s="128"/>
      <c r="CS27" s="128"/>
      <c r="CT27" s="128"/>
      <c r="CU27" s="128"/>
      <c r="CV27" s="128"/>
      <c r="CW27" s="128"/>
      <c r="CX27" s="128"/>
      <c r="CY27" s="128"/>
      <c r="CZ27" s="128"/>
      <c r="DA27" s="128"/>
      <c r="DB27" s="128"/>
      <c r="DC27" s="128"/>
      <c r="DD27" s="128"/>
      <c r="DE27" s="128"/>
      <c r="DF27" s="128"/>
      <c r="DG27" s="128"/>
      <c r="DH27" s="128"/>
      <c r="DI27" s="128"/>
      <c r="DJ27" s="128"/>
      <c r="DK27" s="128"/>
      <c r="DL27" s="128"/>
      <c r="DM27" s="128"/>
      <c r="DN27" s="128"/>
      <c r="DO27" s="128"/>
      <c r="DP27" s="128"/>
      <c r="DQ27" s="128"/>
      <c r="DR27" s="128"/>
      <c r="DS27" s="128"/>
      <c r="DT27" s="128"/>
      <c r="DU27" s="128"/>
      <c r="DV27" s="128"/>
      <c r="DW27" s="128"/>
      <c r="DX27" s="128"/>
      <c r="DY27" s="128"/>
      <c r="DZ27" s="128"/>
      <c r="EA27" s="128"/>
      <c r="EB27" s="128"/>
      <c r="EC27" s="128"/>
      <c r="ED27" s="128"/>
      <c r="EE27" s="128"/>
      <c r="EF27" s="128"/>
      <c r="EG27" s="128"/>
      <c r="EH27" s="128"/>
      <c r="EI27" s="128"/>
      <c r="EJ27" s="128"/>
      <c r="EK27" s="128"/>
      <c r="EL27" s="128"/>
      <c r="EM27" s="128"/>
      <c r="EN27" s="128"/>
      <c r="EO27" s="128"/>
      <c r="EP27" s="128"/>
      <c r="EQ27" s="128"/>
      <c r="ER27" s="128"/>
      <c r="ES27" s="128"/>
      <c r="ET27" s="128"/>
      <c r="EU27" s="128"/>
      <c r="EV27" s="128"/>
      <c r="EW27" s="128"/>
      <c r="EX27" s="128"/>
      <c r="EY27" s="128"/>
      <c r="EZ27" s="128"/>
      <c r="FA27" s="128"/>
      <c r="FB27" s="128"/>
      <c r="FC27" s="128"/>
      <c r="FD27" s="128"/>
      <c r="FE27" s="128"/>
      <c r="FF27" s="128"/>
      <c r="FG27" s="128"/>
      <c r="FH27" s="128"/>
      <c r="FI27" s="128"/>
      <c r="FJ27" s="128"/>
      <c r="FK27" s="128"/>
      <c r="FL27" s="128"/>
      <c r="FM27" s="128"/>
      <c r="FN27" s="128"/>
      <c r="FO27" s="128"/>
      <c r="FP27" s="128"/>
      <c r="FQ27" s="128"/>
      <c r="FR27" s="128"/>
      <c r="FS27" s="128"/>
      <c r="FT27" s="128"/>
      <c r="FU27" s="128"/>
      <c r="FV27" s="128"/>
      <c r="FW27" s="128"/>
      <c r="FX27" s="128"/>
      <c r="FY27" s="128"/>
      <c r="FZ27" s="128"/>
      <c r="GA27" s="128"/>
      <c r="GB27" s="128"/>
      <c r="GC27" s="128"/>
      <c r="GD27" s="128"/>
      <c r="GE27" s="128"/>
      <c r="GF27" s="128"/>
      <c r="GG27" s="128"/>
      <c r="GH27" s="128"/>
      <c r="GI27" s="128"/>
      <c r="GJ27" s="128"/>
      <c r="GK27" s="128"/>
      <c r="GL27" s="128"/>
      <c r="GM27" s="128"/>
      <c r="GN27" s="128"/>
      <c r="GO27" s="128"/>
      <c r="GP27" s="128"/>
      <c r="GQ27" s="128"/>
      <c r="GR27" s="128"/>
      <c r="GS27" s="128"/>
      <c r="GT27" s="128"/>
      <c r="GU27" s="128"/>
      <c r="GV27" s="128"/>
      <c r="GW27" s="128"/>
      <c r="GX27" s="128"/>
      <c r="GY27" s="128"/>
      <c r="GZ27" s="128"/>
      <c r="HA27" s="128"/>
      <c r="HB27" s="128"/>
      <c r="HC27" s="128"/>
      <c r="HD27" s="128"/>
      <c r="HE27" s="128"/>
      <c r="HF27" s="128"/>
      <c r="HG27" s="128"/>
      <c r="HH27" s="128"/>
      <c r="HI27" s="128"/>
      <c r="HJ27" s="128"/>
      <c r="HK27" s="128"/>
      <c r="HL27" s="128"/>
      <c r="HM27" s="128"/>
      <c r="HN27" s="128"/>
      <c r="HO27" s="128"/>
      <c r="HP27" s="128"/>
      <c r="HQ27" s="128"/>
      <c r="HR27" s="128"/>
      <c r="HS27" s="128"/>
      <c r="HT27" s="128"/>
      <c r="HU27" s="128"/>
      <c r="HV27" s="128"/>
      <c r="HW27" s="128"/>
      <c r="HX27" s="128"/>
      <c r="HY27" s="128"/>
      <c r="HZ27" s="128"/>
      <c r="IA27" s="128"/>
      <c r="IB27" s="128"/>
      <c r="IC27" s="128"/>
      <c r="ID27" s="128"/>
      <c r="IE27" s="128"/>
      <c r="IF27" s="128"/>
      <c r="IG27" s="128"/>
      <c r="IH27" s="128"/>
      <c r="II27" s="128"/>
      <c r="IJ27" s="128"/>
      <c r="IK27" s="128"/>
      <c r="IL27" s="128"/>
      <c r="IM27" s="128"/>
      <c r="IN27" s="128"/>
      <c r="IO27" s="128"/>
      <c r="IP27" s="128"/>
      <c r="IQ27" s="128"/>
      <c r="IR27" s="128"/>
      <c r="IS27" s="128"/>
      <c r="IT27" s="128"/>
      <c r="IU27" s="128"/>
      <c r="IV27" s="128"/>
      <c r="IW27" s="128"/>
      <c r="IX27" s="128"/>
      <c r="IY27" s="128"/>
      <c r="IZ27" s="128"/>
      <c r="JA27" s="128"/>
      <c r="JB27" s="128"/>
      <c r="JC27" s="128"/>
      <c r="JD27" s="128"/>
      <c r="JE27" s="128"/>
      <c r="JF27" s="128"/>
      <c r="JG27" s="128"/>
      <c r="JH27" s="128"/>
      <c r="JI27" s="128"/>
      <c r="JJ27" s="128"/>
      <c r="JK27" s="128"/>
      <c r="JL27" s="128"/>
      <c r="JM27" s="128"/>
      <c r="JN27" s="128"/>
      <c r="JO27" s="128"/>
      <c r="JP27" s="128"/>
      <c r="JQ27" s="128"/>
      <c r="JR27" s="128"/>
      <c r="JS27" s="128"/>
      <c r="JT27" s="128"/>
      <c r="JU27" s="128"/>
      <c r="JV27" s="128"/>
      <c r="JW27" s="128"/>
      <c r="JX27" s="128"/>
      <c r="JY27" s="128"/>
      <c r="JZ27" s="128"/>
      <c r="KA27" s="128"/>
      <c r="KB27" s="128"/>
      <c r="KC27" s="128"/>
      <c r="KD27" s="128"/>
      <c r="KE27" s="128"/>
      <c r="KF27" s="128"/>
      <c r="KG27" s="128"/>
      <c r="KH27" s="128"/>
      <c r="KI27" s="128"/>
      <c r="KJ27" s="128"/>
      <c r="KK27" s="128"/>
      <c r="KL27" s="128"/>
      <c r="KM27" s="128"/>
      <c r="KN27" s="128"/>
      <c r="KO27" s="128"/>
      <c r="KP27" s="128"/>
      <c r="KQ27" s="128"/>
      <c r="KR27" s="128"/>
      <c r="KS27" s="128"/>
      <c r="KT27" s="128"/>
      <c r="KU27" s="128"/>
      <c r="KV27" s="128"/>
      <c r="KW27" s="128"/>
      <c r="KX27" s="128"/>
      <c r="KY27" s="128"/>
      <c r="KZ27" s="128"/>
      <c r="LA27" s="128"/>
      <c r="LB27" s="128"/>
      <c r="LC27" s="128"/>
      <c r="LD27" s="128"/>
      <c r="LE27" s="128"/>
      <c r="LF27" s="128"/>
      <c r="LG27" s="128"/>
      <c r="LH27" s="128"/>
      <c r="LI27" s="128"/>
      <c r="LJ27" s="128"/>
      <c r="LK27" s="128"/>
      <c r="LL27" s="128"/>
      <c r="LM27" s="128"/>
      <c r="LN27" s="128"/>
      <c r="LO27" s="128"/>
      <c r="LP27" s="128"/>
      <c r="LQ27" s="128"/>
      <c r="LR27" s="128"/>
      <c r="LS27" s="128"/>
      <c r="LT27" s="128"/>
      <c r="LU27" s="128"/>
      <c r="LV27" s="128"/>
      <c r="LW27" s="128"/>
      <c r="LX27" s="128"/>
      <c r="LY27" s="128"/>
      <c r="LZ27" s="128"/>
      <c r="MA27" s="128"/>
      <c r="MB27" s="128"/>
      <c r="MC27" s="128"/>
      <c r="MD27" s="128"/>
      <c r="ME27" s="128"/>
      <c r="MF27" s="128"/>
      <c r="MG27" s="128"/>
      <c r="MH27" s="128"/>
      <c r="MI27" s="128"/>
      <c r="MJ27" s="128"/>
      <c r="MK27" s="128"/>
    </row>
    <row r="28" spans="1:349" s="62" customFormat="1" ht="15.5" x14ac:dyDescent="0.35">
      <c r="A28" s="47"/>
      <c r="B28" s="129"/>
      <c r="C28" s="47"/>
      <c r="D28" s="47"/>
      <c r="E28" s="47"/>
      <c r="F28" s="47"/>
      <c r="G28" s="130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23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  <c r="IR28" s="47"/>
      <c r="IS28" s="47"/>
      <c r="IT28" s="47"/>
      <c r="IU28" s="47"/>
      <c r="IV28" s="47"/>
      <c r="IW28" s="47"/>
      <c r="IX28" s="47"/>
      <c r="IY28" s="47"/>
      <c r="IZ28" s="47"/>
      <c r="JA28" s="47"/>
      <c r="JB28" s="47"/>
      <c r="JC28" s="47"/>
      <c r="JD28" s="47"/>
      <c r="JE28" s="47"/>
      <c r="JF28" s="47"/>
      <c r="JG28" s="47"/>
      <c r="JH28" s="47"/>
      <c r="JI28" s="47"/>
      <c r="JJ28" s="47"/>
      <c r="JK28" s="47"/>
      <c r="JL28" s="47"/>
      <c r="JM28" s="47"/>
      <c r="JN28" s="47"/>
      <c r="JO28" s="47"/>
      <c r="JP28" s="47"/>
      <c r="JQ28" s="47"/>
      <c r="JR28" s="47"/>
      <c r="JS28" s="47"/>
      <c r="JT28" s="47"/>
      <c r="JU28" s="47"/>
      <c r="JV28" s="47"/>
      <c r="JW28" s="47"/>
      <c r="JX28" s="47"/>
      <c r="JY28" s="47"/>
      <c r="JZ28" s="47"/>
      <c r="KA28" s="47"/>
      <c r="KB28" s="47"/>
      <c r="KC28" s="47"/>
      <c r="KD28" s="47"/>
      <c r="KE28" s="47"/>
      <c r="KF28" s="47"/>
      <c r="KG28" s="47"/>
      <c r="KH28" s="47"/>
      <c r="KI28" s="47"/>
      <c r="KJ28" s="47"/>
      <c r="KK28" s="47"/>
      <c r="KL28" s="47"/>
      <c r="KM28" s="47"/>
      <c r="KN28" s="47"/>
      <c r="KO28" s="47"/>
      <c r="KP28" s="47"/>
      <c r="KQ28" s="47"/>
      <c r="KR28" s="47"/>
      <c r="KS28" s="47"/>
      <c r="KT28" s="47"/>
      <c r="KU28" s="47"/>
      <c r="KV28" s="47"/>
      <c r="KW28" s="47"/>
      <c r="KX28" s="47"/>
      <c r="KY28" s="47"/>
      <c r="KZ28" s="47"/>
      <c r="LA28" s="47"/>
      <c r="LB28" s="47"/>
      <c r="LC28" s="47"/>
      <c r="LD28" s="47"/>
      <c r="LE28" s="47"/>
      <c r="LF28" s="47"/>
      <c r="LG28" s="47"/>
      <c r="LH28" s="47"/>
      <c r="LI28" s="47"/>
      <c r="LJ28" s="47"/>
      <c r="LK28" s="47"/>
      <c r="LL28" s="47"/>
      <c r="LM28" s="47"/>
      <c r="LN28" s="47"/>
      <c r="LO28" s="47"/>
      <c r="LP28" s="47"/>
      <c r="LQ28" s="47"/>
      <c r="LR28" s="47"/>
      <c r="LS28" s="47"/>
      <c r="LT28" s="47"/>
      <c r="LU28" s="47"/>
      <c r="LV28" s="47"/>
      <c r="LW28" s="47"/>
      <c r="LX28" s="47"/>
      <c r="LY28" s="47"/>
      <c r="LZ28" s="47"/>
      <c r="MA28" s="47"/>
      <c r="MB28" s="47"/>
      <c r="MC28" s="47"/>
      <c r="MD28" s="47"/>
      <c r="ME28" s="47"/>
      <c r="MF28" s="47"/>
      <c r="MG28" s="47"/>
      <c r="MH28" s="47"/>
      <c r="MI28" s="47"/>
      <c r="MJ28" s="47"/>
      <c r="MK28" s="47"/>
    </row>
    <row r="29" spans="1:349" s="62" customFormat="1" ht="17.5" x14ac:dyDescent="0.35">
      <c r="A29" s="47"/>
      <c r="B29" s="129"/>
      <c r="C29" s="61" t="str">
        <f>VLOOKUP(42,TA,TI,FALSE)</f>
        <v>Sonstige Interreg-Projekte</v>
      </c>
      <c r="D29" s="47"/>
      <c r="E29" s="47"/>
      <c r="F29" s="47"/>
      <c r="G29" s="141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>
        <v>0</v>
      </c>
      <c r="T29" s="142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  <c r="Z29" s="142">
        <v>0</v>
      </c>
      <c r="AA29" s="142">
        <v>0</v>
      </c>
      <c r="AB29" s="142">
        <v>0</v>
      </c>
      <c r="AC29" s="142">
        <v>0</v>
      </c>
      <c r="AD29" s="142">
        <v>0</v>
      </c>
      <c r="AE29" s="142">
        <v>0</v>
      </c>
      <c r="AF29" s="142">
        <v>0</v>
      </c>
      <c r="AG29" s="142">
        <v>0</v>
      </c>
      <c r="AH29" s="142">
        <v>0</v>
      </c>
      <c r="AI29" s="142">
        <v>0</v>
      </c>
      <c r="AJ29" s="143">
        <v>0</v>
      </c>
      <c r="AK29" s="143">
        <v>0</v>
      </c>
      <c r="AL29" s="123">
        <f>SUM(G29:AK29)</f>
        <v>0</v>
      </c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  <c r="IR29" s="47"/>
      <c r="IS29" s="47"/>
      <c r="IT29" s="47"/>
      <c r="IU29" s="47"/>
      <c r="IV29" s="47"/>
      <c r="IW29" s="47"/>
      <c r="IX29" s="47"/>
      <c r="IY29" s="47"/>
      <c r="IZ29" s="47"/>
      <c r="JA29" s="47"/>
      <c r="JB29" s="47"/>
      <c r="JC29" s="47"/>
      <c r="JD29" s="47"/>
      <c r="JE29" s="47"/>
      <c r="JF29" s="47"/>
      <c r="JG29" s="47"/>
      <c r="JH29" s="47"/>
      <c r="JI29" s="47"/>
      <c r="JJ29" s="47"/>
      <c r="JK29" s="47"/>
      <c r="JL29" s="47"/>
      <c r="JM29" s="47"/>
      <c r="JN29" s="47"/>
      <c r="JO29" s="47"/>
      <c r="JP29" s="47"/>
      <c r="JQ29" s="47"/>
      <c r="JR29" s="47"/>
      <c r="JS29" s="47"/>
      <c r="JT29" s="47"/>
      <c r="JU29" s="47"/>
      <c r="JV29" s="47"/>
      <c r="JW29" s="47"/>
      <c r="JX29" s="47"/>
      <c r="JY29" s="47"/>
      <c r="JZ29" s="47"/>
      <c r="KA29" s="47"/>
      <c r="KB29" s="47"/>
      <c r="KC29" s="47"/>
      <c r="KD29" s="47"/>
      <c r="KE29" s="47"/>
      <c r="KF29" s="47"/>
      <c r="KG29" s="47"/>
      <c r="KH29" s="47"/>
      <c r="KI29" s="47"/>
      <c r="KJ29" s="47"/>
      <c r="KK29" s="47"/>
      <c r="KL29" s="47"/>
      <c r="KM29" s="47"/>
      <c r="KN29" s="47"/>
      <c r="KO29" s="47"/>
      <c r="KP29" s="47"/>
      <c r="KQ29" s="47"/>
      <c r="KR29" s="47"/>
      <c r="KS29" s="47"/>
      <c r="KT29" s="47"/>
      <c r="KU29" s="47"/>
      <c r="KV29" s="47"/>
      <c r="KW29" s="47"/>
      <c r="KX29" s="47"/>
      <c r="KY29" s="47"/>
      <c r="KZ29" s="47"/>
      <c r="LA29" s="47"/>
      <c r="LB29" s="47"/>
      <c r="LC29" s="47"/>
      <c r="LD29" s="47"/>
      <c r="LE29" s="47"/>
      <c r="LF29" s="47"/>
      <c r="LG29" s="47"/>
      <c r="LH29" s="47"/>
      <c r="LI29" s="47"/>
      <c r="LJ29" s="47"/>
      <c r="LK29" s="47"/>
      <c r="LL29" s="47"/>
      <c r="LM29" s="47"/>
      <c r="LN29" s="47"/>
      <c r="LO29" s="47"/>
      <c r="LP29" s="47"/>
      <c r="LQ29" s="47"/>
      <c r="LR29" s="47"/>
      <c r="LS29" s="47"/>
      <c r="LT29" s="47"/>
      <c r="LU29" s="47"/>
      <c r="LV29" s="47"/>
      <c r="LW29" s="47"/>
      <c r="LX29" s="47"/>
      <c r="LY29" s="47"/>
      <c r="LZ29" s="47"/>
      <c r="MA29" s="47"/>
      <c r="MB29" s="47"/>
      <c r="MC29" s="47"/>
      <c r="MD29" s="47"/>
      <c r="ME29" s="47"/>
      <c r="MF29" s="47"/>
      <c r="MG29" s="47"/>
      <c r="MH29" s="47"/>
      <c r="MI29" s="47"/>
      <c r="MJ29" s="47"/>
      <c r="MK29" s="47"/>
    </row>
    <row r="30" spans="1:349" s="62" customFormat="1" ht="15.5" x14ac:dyDescent="0.35">
      <c r="A30" s="47"/>
      <c r="B30" s="129"/>
      <c r="C30" s="47"/>
      <c r="D30" s="47"/>
      <c r="E30" s="47"/>
      <c r="F30" s="47"/>
      <c r="G30" s="172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23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  <c r="IS30" s="47"/>
      <c r="IT30" s="47"/>
      <c r="IU30" s="47"/>
      <c r="IV30" s="47"/>
      <c r="IW30" s="47"/>
      <c r="IX30" s="47"/>
      <c r="IY30" s="47"/>
      <c r="IZ30" s="47"/>
      <c r="JA30" s="47"/>
      <c r="JB30" s="47"/>
      <c r="JC30" s="47"/>
      <c r="JD30" s="47"/>
      <c r="JE30" s="47"/>
      <c r="JF30" s="47"/>
      <c r="JG30" s="47"/>
      <c r="JH30" s="47"/>
      <c r="JI30" s="47"/>
      <c r="JJ30" s="47"/>
      <c r="JK30" s="47"/>
      <c r="JL30" s="47"/>
      <c r="JM30" s="47"/>
      <c r="JN30" s="47"/>
      <c r="JO30" s="47"/>
      <c r="JP30" s="47"/>
      <c r="JQ30" s="47"/>
      <c r="JR30" s="47"/>
      <c r="JS30" s="47"/>
      <c r="JT30" s="47"/>
      <c r="JU30" s="47"/>
      <c r="JV30" s="47"/>
      <c r="JW30" s="47"/>
      <c r="JX30" s="47"/>
      <c r="JY30" s="47"/>
      <c r="JZ30" s="47"/>
      <c r="KA30" s="47"/>
      <c r="KB30" s="47"/>
      <c r="KC30" s="47"/>
      <c r="KD30" s="47"/>
      <c r="KE30" s="47"/>
      <c r="KF30" s="47"/>
      <c r="KG30" s="47"/>
      <c r="KH30" s="47"/>
      <c r="KI30" s="47"/>
      <c r="KJ30" s="47"/>
      <c r="KK30" s="47"/>
      <c r="KL30" s="47"/>
      <c r="KM30" s="47"/>
      <c r="KN30" s="47"/>
      <c r="KO30" s="47"/>
      <c r="KP30" s="47"/>
      <c r="KQ30" s="47"/>
      <c r="KR30" s="47"/>
      <c r="KS30" s="47"/>
      <c r="KT30" s="47"/>
      <c r="KU30" s="47"/>
      <c r="KV30" s="47"/>
      <c r="KW30" s="47"/>
      <c r="KX30" s="47"/>
      <c r="KY30" s="47"/>
      <c r="KZ30" s="47"/>
      <c r="LA30" s="47"/>
      <c r="LB30" s="47"/>
      <c r="LC30" s="47"/>
      <c r="LD30" s="47"/>
      <c r="LE30" s="47"/>
      <c r="LF30" s="47"/>
      <c r="LG30" s="47"/>
      <c r="LH30" s="47"/>
      <c r="LI30" s="47"/>
      <c r="LJ30" s="47"/>
      <c r="LK30" s="47"/>
      <c r="LL30" s="47"/>
      <c r="LM30" s="47"/>
      <c r="LN30" s="47"/>
      <c r="LO30" s="47"/>
      <c r="LP30" s="47"/>
      <c r="LQ30" s="47"/>
      <c r="LR30" s="47"/>
      <c r="LS30" s="47"/>
      <c r="LT30" s="47"/>
      <c r="LU30" s="47"/>
      <c r="LV30" s="47"/>
      <c r="LW30" s="47"/>
      <c r="LX30" s="47"/>
      <c r="LY30" s="47"/>
      <c r="LZ30" s="47"/>
      <c r="MA30" s="47"/>
      <c r="MB30" s="47"/>
      <c r="MC30" s="47"/>
      <c r="MD30" s="47"/>
      <c r="ME30" s="47"/>
      <c r="MF30" s="47"/>
      <c r="MG30" s="47"/>
      <c r="MH30" s="47"/>
      <c r="MI30" s="47"/>
      <c r="MJ30" s="47"/>
      <c r="MK30" s="47"/>
    </row>
    <row r="31" spans="1:349" s="62" customFormat="1" ht="17.5" x14ac:dyDescent="0.35">
      <c r="A31" s="47"/>
      <c r="B31" s="129"/>
      <c r="C31" s="61" t="str">
        <f>VLOOKUP(30,TA,TI,FALSE)</f>
        <v>Sonstige, geförderte Projekte</v>
      </c>
      <c r="D31" s="61"/>
      <c r="E31" s="61"/>
      <c r="F31" s="61"/>
      <c r="G31" s="141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143">
        <v>0</v>
      </c>
      <c r="X31" s="143">
        <v>0</v>
      </c>
      <c r="Y31" s="143">
        <v>0</v>
      </c>
      <c r="Z31" s="143">
        <v>0</v>
      </c>
      <c r="AA31" s="143">
        <v>0</v>
      </c>
      <c r="AB31" s="143">
        <v>0</v>
      </c>
      <c r="AC31" s="143">
        <v>0</v>
      </c>
      <c r="AD31" s="143">
        <v>0</v>
      </c>
      <c r="AE31" s="143">
        <v>0</v>
      </c>
      <c r="AF31" s="143">
        <v>0</v>
      </c>
      <c r="AG31" s="143">
        <v>0</v>
      </c>
      <c r="AH31" s="143">
        <v>0</v>
      </c>
      <c r="AI31" s="143">
        <v>0</v>
      </c>
      <c r="AJ31" s="143">
        <v>0</v>
      </c>
      <c r="AK31" s="143">
        <v>0</v>
      </c>
      <c r="AL31" s="123">
        <f>SUM(G31:AK31)</f>
        <v>0</v>
      </c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  <c r="IV31" s="47"/>
      <c r="IW31" s="47"/>
      <c r="IX31" s="47"/>
      <c r="IY31" s="47"/>
      <c r="IZ31" s="47"/>
      <c r="JA31" s="47"/>
      <c r="JB31" s="47"/>
      <c r="JC31" s="47"/>
      <c r="JD31" s="47"/>
      <c r="JE31" s="47"/>
      <c r="JF31" s="47"/>
      <c r="JG31" s="47"/>
      <c r="JH31" s="47"/>
      <c r="JI31" s="47"/>
      <c r="JJ31" s="47"/>
      <c r="JK31" s="47"/>
      <c r="JL31" s="47"/>
      <c r="JM31" s="47"/>
      <c r="JN31" s="47"/>
      <c r="JO31" s="47"/>
      <c r="JP31" s="47"/>
      <c r="JQ31" s="47"/>
      <c r="JR31" s="47"/>
      <c r="JS31" s="47"/>
      <c r="JT31" s="47"/>
      <c r="JU31" s="47"/>
      <c r="JV31" s="47"/>
      <c r="JW31" s="47"/>
      <c r="JX31" s="47"/>
      <c r="JY31" s="47"/>
      <c r="JZ31" s="47"/>
      <c r="KA31" s="47"/>
      <c r="KB31" s="47"/>
      <c r="KC31" s="47"/>
      <c r="KD31" s="47"/>
      <c r="KE31" s="47"/>
      <c r="KF31" s="47"/>
      <c r="KG31" s="47"/>
      <c r="KH31" s="47"/>
      <c r="KI31" s="47"/>
      <c r="KJ31" s="47"/>
      <c r="KK31" s="47"/>
      <c r="KL31" s="47"/>
      <c r="KM31" s="47"/>
      <c r="KN31" s="47"/>
      <c r="KO31" s="47"/>
      <c r="KP31" s="47"/>
      <c r="KQ31" s="47"/>
      <c r="KR31" s="47"/>
      <c r="KS31" s="47"/>
      <c r="KT31" s="47"/>
      <c r="KU31" s="47"/>
      <c r="KV31" s="47"/>
      <c r="KW31" s="47"/>
      <c r="KX31" s="47"/>
      <c r="KY31" s="47"/>
      <c r="KZ31" s="47"/>
      <c r="LA31" s="47"/>
      <c r="LB31" s="47"/>
      <c r="LC31" s="47"/>
      <c r="LD31" s="47"/>
      <c r="LE31" s="47"/>
      <c r="LF31" s="47"/>
      <c r="LG31" s="47"/>
      <c r="LH31" s="47"/>
      <c r="LI31" s="47"/>
      <c r="LJ31" s="47"/>
      <c r="LK31" s="47"/>
      <c r="LL31" s="47"/>
      <c r="LM31" s="47"/>
      <c r="LN31" s="47"/>
      <c r="LO31" s="47"/>
      <c r="LP31" s="47"/>
      <c r="LQ31" s="47"/>
      <c r="LR31" s="47"/>
      <c r="LS31" s="47"/>
      <c r="LT31" s="47"/>
      <c r="LU31" s="47"/>
      <c r="LV31" s="47"/>
      <c r="LW31" s="47"/>
      <c r="LX31" s="47"/>
      <c r="LY31" s="47"/>
      <c r="LZ31" s="47"/>
      <c r="MA31" s="47"/>
      <c r="MB31" s="47"/>
      <c r="MC31" s="47"/>
      <c r="MD31" s="47"/>
      <c r="ME31" s="47"/>
      <c r="MF31" s="47"/>
      <c r="MG31" s="47"/>
      <c r="MH31" s="47"/>
      <c r="MI31" s="47"/>
      <c r="MJ31" s="47"/>
      <c r="MK31" s="47"/>
    </row>
    <row r="32" spans="1:349" s="62" customFormat="1" ht="15.5" x14ac:dyDescent="0.35">
      <c r="A32" s="47"/>
      <c r="B32" s="129"/>
      <c r="C32" s="47"/>
      <c r="D32" s="47"/>
      <c r="E32" s="47"/>
      <c r="F32" s="47"/>
      <c r="G32" s="172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23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  <c r="IV32" s="47"/>
      <c r="IW32" s="47"/>
      <c r="IX32" s="47"/>
      <c r="IY32" s="47"/>
      <c r="IZ32" s="47"/>
      <c r="JA32" s="47"/>
      <c r="JB32" s="47"/>
      <c r="JC32" s="47"/>
      <c r="JD32" s="47"/>
      <c r="JE32" s="47"/>
      <c r="JF32" s="47"/>
      <c r="JG32" s="47"/>
      <c r="JH32" s="47"/>
      <c r="JI32" s="47"/>
      <c r="JJ32" s="47"/>
      <c r="JK32" s="47"/>
      <c r="JL32" s="47"/>
      <c r="JM32" s="47"/>
      <c r="JN32" s="47"/>
      <c r="JO32" s="47"/>
      <c r="JP32" s="47"/>
      <c r="JQ32" s="47"/>
      <c r="JR32" s="47"/>
      <c r="JS32" s="47"/>
      <c r="JT32" s="47"/>
      <c r="JU32" s="47"/>
      <c r="JV32" s="47"/>
      <c r="JW32" s="47"/>
      <c r="JX32" s="47"/>
      <c r="JY32" s="47"/>
      <c r="JZ32" s="47"/>
      <c r="KA32" s="47"/>
      <c r="KB32" s="47"/>
      <c r="KC32" s="47"/>
      <c r="KD32" s="47"/>
      <c r="KE32" s="47"/>
      <c r="KF32" s="47"/>
      <c r="KG32" s="47"/>
      <c r="KH32" s="47"/>
      <c r="KI32" s="47"/>
      <c r="KJ32" s="47"/>
      <c r="KK32" s="47"/>
      <c r="KL32" s="47"/>
      <c r="KM32" s="47"/>
      <c r="KN32" s="47"/>
      <c r="KO32" s="47"/>
      <c r="KP32" s="47"/>
      <c r="KQ32" s="47"/>
      <c r="KR32" s="47"/>
      <c r="KS32" s="47"/>
      <c r="KT32" s="47"/>
      <c r="KU32" s="47"/>
      <c r="KV32" s="47"/>
      <c r="KW32" s="47"/>
      <c r="KX32" s="47"/>
      <c r="KY32" s="47"/>
      <c r="KZ32" s="47"/>
      <c r="LA32" s="47"/>
      <c r="LB32" s="47"/>
      <c r="LC32" s="47"/>
      <c r="LD32" s="47"/>
      <c r="LE32" s="47"/>
      <c r="LF32" s="47"/>
      <c r="LG32" s="47"/>
      <c r="LH32" s="47"/>
      <c r="LI32" s="47"/>
      <c r="LJ32" s="47"/>
      <c r="LK32" s="47"/>
      <c r="LL32" s="47"/>
      <c r="LM32" s="47"/>
      <c r="LN32" s="47"/>
      <c r="LO32" s="47"/>
      <c r="LP32" s="47"/>
      <c r="LQ32" s="47"/>
      <c r="LR32" s="47"/>
      <c r="LS32" s="47"/>
      <c r="LT32" s="47"/>
      <c r="LU32" s="47"/>
      <c r="LV32" s="47"/>
      <c r="LW32" s="47"/>
      <c r="LX32" s="47"/>
      <c r="LY32" s="47"/>
      <c r="LZ32" s="47"/>
      <c r="MA32" s="47"/>
      <c r="MB32" s="47"/>
      <c r="MC32" s="47"/>
      <c r="MD32" s="47"/>
      <c r="ME32" s="47"/>
      <c r="MF32" s="47"/>
      <c r="MG32" s="47"/>
      <c r="MH32" s="47"/>
      <c r="MI32" s="47"/>
      <c r="MJ32" s="47"/>
      <c r="MK32" s="47"/>
    </row>
    <row r="33" spans="1:349" s="62" customFormat="1" ht="17.5" x14ac:dyDescent="0.35">
      <c r="A33" s="47"/>
      <c r="B33" s="129"/>
      <c r="C33" s="61" t="str">
        <f>VLOOKUP(31,TA,TI,FALSE)</f>
        <v>Sonstige Tätigkeiten</v>
      </c>
      <c r="D33" s="61"/>
      <c r="E33" s="61"/>
      <c r="F33" s="61"/>
      <c r="G33" s="141">
        <v>0</v>
      </c>
      <c r="H33" s="143">
        <v>0</v>
      </c>
      <c r="I33" s="143">
        <v>0</v>
      </c>
      <c r="J33" s="143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43">
        <v>0</v>
      </c>
      <c r="Q33" s="143">
        <v>0</v>
      </c>
      <c r="R33" s="143">
        <v>0</v>
      </c>
      <c r="S33" s="143">
        <v>0</v>
      </c>
      <c r="T33" s="143">
        <v>0</v>
      </c>
      <c r="U33" s="143">
        <v>0</v>
      </c>
      <c r="V33" s="143">
        <v>0</v>
      </c>
      <c r="W33" s="143">
        <v>0</v>
      </c>
      <c r="X33" s="143">
        <v>0</v>
      </c>
      <c r="Y33" s="143">
        <v>0</v>
      </c>
      <c r="Z33" s="143">
        <v>0</v>
      </c>
      <c r="AA33" s="143">
        <v>0</v>
      </c>
      <c r="AB33" s="143">
        <v>0</v>
      </c>
      <c r="AC33" s="143">
        <v>0</v>
      </c>
      <c r="AD33" s="143">
        <v>0</v>
      </c>
      <c r="AE33" s="143">
        <v>0</v>
      </c>
      <c r="AF33" s="143">
        <v>0</v>
      </c>
      <c r="AG33" s="143">
        <v>0</v>
      </c>
      <c r="AH33" s="143">
        <v>0</v>
      </c>
      <c r="AI33" s="143">
        <v>0</v>
      </c>
      <c r="AJ33" s="143">
        <v>0</v>
      </c>
      <c r="AK33" s="143">
        <v>0</v>
      </c>
      <c r="AL33" s="123">
        <f>SUM(G33:AK33)</f>
        <v>0</v>
      </c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  <c r="IV33" s="47"/>
      <c r="IW33" s="47"/>
      <c r="IX33" s="47"/>
      <c r="IY33" s="47"/>
      <c r="IZ33" s="47"/>
      <c r="JA33" s="47"/>
      <c r="JB33" s="47"/>
      <c r="JC33" s="47"/>
      <c r="JD33" s="47"/>
      <c r="JE33" s="47"/>
      <c r="JF33" s="47"/>
      <c r="JG33" s="47"/>
      <c r="JH33" s="47"/>
      <c r="JI33" s="47"/>
      <c r="JJ33" s="47"/>
      <c r="JK33" s="47"/>
      <c r="JL33" s="47"/>
      <c r="JM33" s="47"/>
      <c r="JN33" s="47"/>
      <c r="JO33" s="47"/>
      <c r="JP33" s="47"/>
      <c r="JQ33" s="47"/>
      <c r="JR33" s="47"/>
      <c r="JS33" s="47"/>
      <c r="JT33" s="47"/>
      <c r="JU33" s="47"/>
      <c r="JV33" s="47"/>
      <c r="JW33" s="47"/>
      <c r="JX33" s="47"/>
      <c r="JY33" s="47"/>
      <c r="JZ33" s="47"/>
      <c r="KA33" s="47"/>
      <c r="KB33" s="47"/>
      <c r="KC33" s="47"/>
      <c r="KD33" s="47"/>
      <c r="KE33" s="47"/>
      <c r="KF33" s="47"/>
      <c r="KG33" s="47"/>
      <c r="KH33" s="47"/>
      <c r="KI33" s="47"/>
      <c r="KJ33" s="47"/>
      <c r="KK33" s="47"/>
      <c r="KL33" s="47"/>
      <c r="KM33" s="47"/>
      <c r="KN33" s="47"/>
      <c r="KO33" s="47"/>
      <c r="KP33" s="47"/>
      <c r="KQ33" s="47"/>
      <c r="KR33" s="47"/>
      <c r="KS33" s="47"/>
      <c r="KT33" s="47"/>
      <c r="KU33" s="47"/>
      <c r="KV33" s="47"/>
      <c r="KW33" s="47"/>
      <c r="KX33" s="47"/>
      <c r="KY33" s="47"/>
      <c r="KZ33" s="47"/>
      <c r="LA33" s="47"/>
      <c r="LB33" s="47"/>
      <c r="LC33" s="47"/>
      <c r="LD33" s="47"/>
      <c r="LE33" s="47"/>
      <c r="LF33" s="47"/>
      <c r="LG33" s="47"/>
      <c r="LH33" s="47"/>
      <c r="LI33" s="47"/>
      <c r="LJ33" s="47"/>
      <c r="LK33" s="47"/>
      <c r="LL33" s="47"/>
      <c r="LM33" s="47"/>
      <c r="LN33" s="47"/>
      <c r="LO33" s="47"/>
      <c r="LP33" s="47"/>
      <c r="LQ33" s="47"/>
      <c r="LR33" s="47"/>
      <c r="LS33" s="47"/>
      <c r="LT33" s="47"/>
      <c r="LU33" s="47"/>
      <c r="LV33" s="47"/>
      <c r="LW33" s="47"/>
      <c r="LX33" s="47"/>
      <c r="LY33" s="47"/>
      <c r="LZ33" s="47"/>
      <c r="MA33" s="47"/>
      <c r="MB33" s="47"/>
      <c r="MC33" s="47"/>
      <c r="MD33" s="47"/>
      <c r="ME33" s="47"/>
      <c r="MF33" s="47"/>
      <c r="MG33" s="47"/>
      <c r="MH33" s="47"/>
      <c r="MI33" s="47"/>
      <c r="MJ33" s="47"/>
      <c r="MK33" s="47"/>
    </row>
    <row r="34" spans="1:349" s="62" customFormat="1" ht="15.5" x14ac:dyDescent="0.35">
      <c r="A34" s="47"/>
      <c r="B34" s="129"/>
      <c r="C34" s="47"/>
      <c r="D34" s="47"/>
      <c r="E34" s="47"/>
      <c r="F34" s="47"/>
      <c r="G34" s="130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23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  <c r="IS34" s="47"/>
      <c r="IT34" s="47"/>
      <c r="IU34" s="47"/>
      <c r="IV34" s="47"/>
      <c r="IW34" s="47"/>
      <c r="IX34" s="47"/>
      <c r="IY34" s="47"/>
      <c r="IZ34" s="47"/>
      <c r="JA34" s="47"/>
      <c r="JB34" s="47"/>
      <c r="JC34" s="47"/>
      <c r="JD34" s="47"/>
      <c r="JE34" s="47"/>
      <c r="JF34" s="47"/>
      <c r="JG34" s="47"/>
      <c r="JH34" s="47"/>
      <c r="JI34" s="47"/>
      <c r="JJ34" s="47"/>
      <c r="JK34" s="47"/>
      <c r="JL34" s="47"/>
      <c r="JM34" s="47"/>
      <c r="JN34" s="47"/>
      <c r="JO34" s="47"/>
      <c r="JP34" s="47"/>
      <c r="JQ34" s="47"/>
      <c r="JR34" s="47"/>
      <c r="JS34" s="47"/>
      <c r="JT34" s="47"/>
      <c r="JU34" s="47"/>
      <c r="JV34" s="47"/>
      <c r="JW34" s="47"/>
      <c r="JX34" s="47"/>
      <c r="JY34" s="47"/>
      <c r="JZ34" s="47"/>
      <c r="KA34" s="47"/>
      <c r="KB34" s="47"/>
      <c r="KC34" s="47"/>
      <c r="KD34" s="47"/>
      <c r="KE34" s="47"/>
      <c r="KF34" s="47"/>
      <c r="KG34" s="47"/>
      <c r="KH34" s="47"/>
      <c r="KI34" s="47"/>
      <c r="KJ34" s="47"/>
      <c r="KK34" s="47"/>
      <c r="KL34" s="47"/>
      <c r="KM34" s="47"/>
      <c r="KN34" s="47"/>
      <c r="KO34" s="47"/>
      <c r="KP34" s="47"/>
      <c r="KQ34" s="47"/>
      <c r="KR34" s="47"/>
      <c r="KS34" s="47"/>
      <c r="KT34" s="47"/>
      <c r="KU34" s="47"/>
      <c r="KV34" s="47"/>
      <c r="KW34" s="47"/>
      <c r="KX34" s="47"/>
      <c r="KY34" s="47"/>
      <c r="KZ34" s="47"/>
      <c r="LA34" s="47"/>
      <c r="LB34" s="47"/>
      <c r="LC34" s="47"/>
      <c r="LD34" s="47"/>
      <c r="LE34" s="47"/>
      <c r="LF34" s="47"/>
      <c r="LG34" s="47"/>
      <c r="LH34" s="47"/>
      <c r="LI34" s="47"/>
      <c r="LJ34" s="47"/>
      <c r="LK34" s="47"/>
      <c r="LL34" s="47"/>
      <c r="LM34" s="47"/>
      <c r="LN34" s="47"/>
      <c r="LO34" s="47"/>
      <c r="LP34" s="47"/>
      <c r="LQ34" s="47"/>
      <c r="LR34" s="47"/>
      <c r="LS34" s="47"/>
      <c r="LT34" s="47"/>
      <c r="LU34" s="47"/>
      <c r="LV34" s="47"/>
      <c r="LW34" s="47"/>
      <c r="LX34" s="47"/>
      <c r="LY34" s="47"/>
      <c r="LZ34" s="47"/>
      <c r="MA34" s="47"/>
      <c r="MB34" s="47"/>
      <c r="MC34" s="47"/>
      <c r="MD34" s="47"/>
      <c r="ME34" s="47"/>
      <c r="MF34" s="47"/>
      <c r="MG34" s="47"/>
      <c r="MH34" s="47"/>
      <c r="MI34" s="47"/>
      <c r="MJ34" s="47"/>
      <c r="MK34" s="47"/>
    </row>
    <row r="35" spans="1:349" s="62" customFormat="1" ht="18" x14ac:dyDescent="0.35">
      <c r="A35" s="47"/>
      <c r="B35" s="136"/>
      <c r="C35" s="102" t="str">
        <f>VLOOKUP(8,TA,TI,FALSE)</f>
        <v>Stunden insgesamt</v>
      </c>
      <c r="D35" s="103"/>
      <c r="E35" s="103"/>
      <c r="F35" s="103"/>
      <c r="G35" s="137">
        <f t="shared" ref="G35:AK35" si="7">SUM(G27:G34)</f>
        <v>0</v>
      </c>
      <c r="H35" s="138">
        <f t="shared" si="7"/>
        <v>0</v>
      </c>
      <c r="I35" s="138">
        <f t="shared" si="7"/>
        <v>0</v>
      </c>
      <c r="J35" s="138">
        <f t="shared" si="7"/>
        <v>0</v>
      </c>
      <c r="K35" s="138">
        <f t="shared" si="7"/>
        <v>0</v>
      </c>
      <c r="L35" s="138">
        <f t="shared" si="7"/>
        <v>0</v>
      </c>
      <c r="M35" s="138">
        <f t="shared" si="7"/>
        <v>0</v>
      </c>
      <c r="N35" s="138">
        <f t="shared" si="7"/>
        <v>0</v>
      </c>
      <c r="O35" s="138">
        <f t="shared" si="7"/>
        <v>0</v>
      </c>
      <c r="P35" s="138">
        <f t="shared" si="7"/>
        <v>0</v>
      </c>
      <c r="Q35" s="138">
        <f t="shared" si="7"/>
        <v>0</v>
      </c>
      <c r="R35" s="138">
        <f t="shared" si="7"/>
        <v>0</v>
      </c>
      <c r="S35" s="138">
        <f t="shared" si="7"/>
        <v>0</v>
      </c>
      <c r="T35" s="138">
        <f t="shared" si="7"/>
        <v>0</v>
      </c>
      <c r="U35" s="138">
        <f t="shared" si="7"/>
        <v>0</v>
      </c>
      <c r="V35" s="138">
        <f t="shared" si="7"/>
        <v>0</v>
      </c>
      <c r="W35" s="138">
        <f t="shared" si="7"/>
        <v>0</v>
      </c>
      <c r="X35" s="138">
        <f t="shared" si="7"/>
        <v>0</v>
      </c>
      <c r="Y35" s="138">
        <f t="shared" si="7"/>
        <v>0</v>
      </c>
      <c r="Z35" s="138">
        <f t="shared" si="7"/>
        <v>0</v>
      </c>
      <c r="AA35" s="138">
        <f t="shared" si="7"/>
        <v>0</v>
      </c>
      <c r="AB35" s="138">
        <f t="shared" si="7"/>
        <v>0</v>
      </c>
      <c r="AC35" s="138">
        <f t="shared" si="7"/>
        <v>0</v>
      </c>
      <c r="AD35" s="138">
        <f t="shared" si="7"/>
        <v>0</v>
      </c>
      <c r="AE35" s="138">
        <f t="shared" si="7"/>
        <v>0</v>
      </c>
      <c r="AF35" s="138">
        <f t="shared" si="7"/>
        <v>0</v>
      </c>
      <c r="AG35" s="138">
        <f t="shared" si="7"/>
        <v>0</v>
      </c>
      <c r="AH35" s="138">
        <f t="shared" si="7"/>
        <v>0</v>
      </c>
      <c r="AI35" s="138">
        <f t="shared" si="7"/>
        <v>0</v>
      </c>
      <c r="AJ35" s="138">
        <f t="shared" si="7"/>
        <v>0</v>
      </c>
      <c r="AK35" s="138">
        <f t="shared" si="7"/>
        <v>0</v>
      </c>
      <c r="AL35" s="139">
        <f>SUM(G35:AK35)</f>
        <v>0</v>
      </c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  <c r="IR35" s="47"/>
      <c r="IS35" s="47"/>
      <c r="IT35" s="47"/>
      <c r="IU35" s="47"/>
      <c r="IV35" s="47"/>
      <c r="IW35" s="47"/>
      <c r="IX35" s="47"/>
      <c r="IY35" s="47"/>
      <c r="IZ35" s="47"/>
      <c r="JA35" s="47"/>
      <c r="JB35" s="47"/>
      <c r="JC35" s="47"/>
      <c r="JD35" s="47"/>
      <c r="JE35" s="47"/>
      <c r="JF35" s="47"/>
      <c r="JG35" s="47"/>
      <c r="JH35" s="47"/>
      <c r="JI35" s="47"/>
      <c r="JJ35" s="47"/>
      <c r="JK35" s="47"/>
      <c r="JL35" s="47"/>
      <c r="JM35" s="47"/>
      <c r="JN35" s="47"/>
      <c r="JO35" s="47"/>
      <c r="JP35" s="47"/>
      <c r="JQ35" s="47"/>
      <c r="JR35" s="47"/>
      <c r="JS35" s="47"/>
      <c r="JT35" s="47"/>
      <c r="JU35" s="47"/>
      <c r="JV35" s="47"/>
      <c r="JW35" s="47"/>
      <c r="JX35" s="47"/>
      <c r="JY35" s="47"/>
      <c r="JZ35" s="47"/>
      <c r="KA35" s="47"/>
      <c r="KB35" s="47"/>
      <c r="KC35" s="47"/>
      <c r="KD35" s="47"/>
      <c r="KE35" s="47"/>
      <c r="KF35" s="47"/>
      <c r="KG35" s="47"/>
      <c r="KH35" s="47"/>
      <c r="KI35" s="47"/>
      <c r="KJ35" s="47"/>
      <c r="KK35" s="47"/>
      <c r="KL35" s="47"/>
      <c r="KM35" s="47"/>
      <c r="KN35" s="47"/>
      <c r="KO35" s="47"/>
      <c r="KP35" s="47"/>
      <c r="KQ35" s="47"/>
      <c r="KR35" s="47"/>
      <c r="KS35" s="47"/>
      <c r="KT35" s="47"/>
      <c r="KU35" s="47"/>
      <c r="KV35" s="47"/>
      <c r="KW35" s="47"/>
      <c r="KX35" s="47"/>
      <c r="KY35" s="47"/>
      <c r="KZ35" s="47"/>
      <c r="LA35" s="47"/>
      <c r="LB35" s="47"/>
      <c r="LC35" s="47"/>
      <c r="LD35" s="47"/>
      <c r="LE35" s="47"/>
      <c r="LF35" s="47"/>
      <c r="LG35" s="47"/>
      <c r="LH35" s="47"/>
      <c r="LI35" s="47"/>
      <c r="LJ35" s="47"/>
      <c r="LK35" s="47"/>
      <c r="LL35" s="47"/>
      <c r="LM35" s="47"/>
      <c r="LN35" s="47"/>
      <c r="LO35" s="47"/>
      <c r="LP35" s="47"/>
      <c r="LQ35" s="47"/>
      <c r="LR35" s="47"/>
      <c r="LS35" s="47"/>
      <c r="LT35" s="47"/>
      <c r="LU35" s="47"/>
      <c r="LV35" s="47"/>
      <c r="LW35" s="47"/>
      <c r="LX35" s="47"/>
      <c r="LY35" s="47"/>
      <c r="LZ35" s="47"/>
      <c r="MA35" s="47"/>
      <c r="MB35" s="47"/>
      <c r="MC35" s="47"/>
      <c r="MD35" s="47"/>
      <c r="ME35" s="47"/>
      <c r="MF35" s="47"/>
      <c r="MG35" s="47"/>
      <c r="MH35" s="47"/>
      <c r="MI35" s="47"/>
      <c r="MJ35" s="47"/>
      <c r="MK35" s="47"/>
    </row>
    <row r="36" spans="1:349" x14ac:dyDescent="0.3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N36" s="8"/>
      <c r="AO36" s="8"/>
      <c r="AP36" s="8"/>
      <c r="AQ36" s="8"/>
    </row>
    <row r="37" spans="1:349" x14ac:dyDescent="0.3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N37" s="8"/>
      <c r="AO37" s="8"/>
      <c r="AP37" s="8"/>
      <c r="AQ37" s="8"/>
    </row>
    <row r="38" spans="1:349" x14ac:dyDescent="0.3">
      <c r="B38" s="217" t="str">
        <f>VLOOKUP(27,TA,TI,FALSE)</f>
        <v>Wir bestätigen, dass die Daten korrekt und vollständig ausgefüllt wurden. Die geleisteten Projektarbeitsstunden waren im Rahmen einer effizienten und effektiven Projektdurchführung erforderlich.</v>
      </c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9"/>
      <c r="AN38" s="8"/>
      <c r="AO38" s="8"/>
      <c r="AP38" s="8"/>
      <c r="AQ38" s="8"/>
    </row>
    <row r="39" spans="1:349" x14ac:dyDescent="0.3">
      <c r="B39" s="220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2"/>
      <c r="AN39" s="8"/>
      <c r="AO39" s="8"/>
      <c r="AP39" s="8"/>
      <c r="AQ39" s="8"/>
    </row>
    <row r="40" spans="1:349" x14ac:dyDescent="0.3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N40" s="8"/>
      <c r="AO40" s="8"/>
      <c r="AP40" s="8"/>
      <c r="AQ40" s="8"/>
    </row>
    <row r="41" spans="1:349" x14ac:dyDescent="0.3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N41" s="8"/>
      <c r="AO41" s="8"/>
      <c r="AP41" s="8"/>
      <c r="AQ41" s="8"/>
    </row>
    <row r="42" spans="1:349" x14ac:dyDescent="0.3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N42" s="8"/>
      <c r="AO42" s="8"/>
      <c r="AP42" s="8"/>
      <c r="AQ42" s="8"/>
    </row>
    <row r="43" spans="1:349" x14ac:dyDescent="0.3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N43" s="8"/>
      <c r="AO43" s="8"/>
      <c r="AP43" s="8"/>
      <c r="AQ43" s="8"/>
    </row>
    <row r="44" spans="1:349" x14ac:dyDescent="0.3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N44" s="8"/>
      <c r="AO44" s="8"/>
      <c r="AP44" s="8"/>
      <c r="AQ44" s="8"/>
    </row>
    <row r="45" spans="1:349" x14ac:dyDescent="0.3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N45" s="8"/>
      <c r="AO45" s="8"/>
      <c r="AP45" s="8"/>
      <c r="AQ45" s="8"/>
    </row>
    <row r="46" spans="1:349" x14ac:dyDescent="0.3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N46" s="8"/>
      <c r="AO46" s="8"/>
      <c r="AP46" s="8"/>
      <c r="AQ46" s="8"/>
    </row>
    <row r="47" spans="1:349" x14ac:dyDescent="0.3">
      <c r="B47" s="36"/>
      <c r="C47" s="36"/>
      <c r="D47" s="36"/>
      <c r="E47" s="36"/>
      <c r="F47" s="8"/>
      <c r="G47" s="8"/>
      <c r="H47" s="8"/>
      <c r="I47" s="8"/>
      <c r="J47" s="8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8"/>
      <c r="X47" s="8"/>
      <c r="Y47" s="8"/>
      <c r="Z47" s="8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N47" s="8"/>
      <c r="AO47" s="8"/>
      <c r="AP47" s="8"/>
      <c r="AQ47" s="8"/>
    </row>
    <row r="48" spans="1:349" x14ac:dyDescent="0.3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N48" s="8"/>
      <c r="AO48" s="8"/>
      <c r="AP48" s="8"/>
      <c r="AQ48" s="8"/>
    </row>
    <row r="49" spans="1:349" s="62" customFormat="1" ht="24" customHeight="1" x14ac:dyDescent="0.35">
      <c r="A49" s="47"/>
      <c r="B49" s="224" t="str">
        <f>VLOOKUP(24,TA,TI,FALSE)</f>
        <v>Ort, Datum</v>
      </c>
      <c r="C49" s="224"/>
      <c r="D49" s="224"/>
      <c r="E49" s="224"/>
      <c r="F49" s="60"/>
      <c r="G49" s="61"/>
      <c r="H49" s="61"/>
      <c r="I49" s="61"/>
      <c r="J49" s="61"/>
      <c r="K49" s="224" t="str">
        <f>VLOOKUP(25,TA,TI,FALSE)</f>
        <v>Unterschrift Mitarbeiter(in)</v>
      </c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61"/>
      <c r="X49" s="61"/>
      <c r="Y49" s="61"/>
      <c r="Z49" s="61"/>
      <c r="AA49" s="224" t="str">
        <f>VLOOKUP(26,TA,TI,FALSE)</f>
        <v>Unterschrift Vorgesetzte(r)</v>
      </c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7"/>
      <c r="DX49" s="47"/>
      <c r="DY49" s="47"/>
      <c r="DZ49" s="47"/>
      <c r="EA49" s="47"/>
      <c r="EB49" s="47"/>
      <c r="EC49" s="47"/>
      <c r="ED49" s="47"/>
      <c r="EE49" s="47"/>
      <c r="EF49" s="47"/>
      <c r="EG49" s="47"/>
      <c r="EH49" s="47"/>
      <c r="EI49" s="47"/>
      <c r="EJ49" s="47"/>
      <c r="EK49" s="47"/>
      <c r="EL49" s="47"/>
      <c r="EM49" s="47"/>
      <c r="EN49" s="47"/>
      <c r="EO49" s="47"/>
      <c r="EP49" s="47"/>
      <c r="EQ49" s="47"/>
      <c r="ER49" s="47"/>
      <c r="ES49" s="47"/>
      <c r="ET49" s="47"/>
      <c r="EU49" s="47"/>
      <c r="EV49" s="47"/>
      <c r="EW49" s="47"/>
      <c r="EX49" s="47"/>
      <c r="EY49" s="47"/>
      <c r="EZ49" s="47"/>
      <c r="FA49" s="47"/>
      <c r="FB49" s="47"/>
      <c r="FC49" s="47"/>
      <c r="FD49" s="47"/>
      <c r="FE49" s="47"/>
      <c r="FF49" s="47"/>
      <c r="FG49" s="47"/>
      <c r="FH49" s="47"/>
      <c r="FI49" s="47"/>
      <c r="FJ49" s="47"/>
      <c r="FK49" s="47"/>
      <c r="FL49" s="47"/>
      <c r="FM49" s="47"/>
      <c r="FN49" s="47"/>
      <c r="FO49" s="47"/>
      <c r="FP49" s="47"/>
      <c r="FQ49" s="47"/>
      <c r="FR49" s="47"/>
      <c r="FS49" s="47"/>
      <c r="FT49" s="47"/>
      <c r="FU49" s="47"/>
      <c r="FV49" s="47"/>
      <c r="FW49" s="47"/>
      <c r="FX49" s="47"/>
      <c r="FY49" s="47"/>
      <c r="FZ49" s="47"/>
      <c r="GA49" s="47"/>
      <c r="GB49" s="47"/>
      <c r="GC49" s="47"/>
      <c r="GD49" s="47"/>
      <c r="GE49" s="47"/>
      <c r="GF49" s="47"/>
      <c r="GG49" s="47"/>
      <c r="GH49" s="47"/>
      <c r="GI49" s="47"/>
      <c r="GJ49" s="47"/>
      <c r="GK49" s="47"/>
      <c r="GL49" s="47"/>
      <c r="GM49" s="47"/>
      <c r="GN49" s="47"/>
      <c r="GO49" s="47"/>
      <c r="GP49" s="47"/>
      <c r="GQ49" s="47"/>
      <c r="GR49" s="47"/>
      <c r="GS49" s="47"/>
      <c r="GT49" s="47"/>
      <c r="GU49" s="47"/>
      <c r="GV49" s="47"/>
      <c r="GW49" s="47"/>
      <c r="GX49" s="47"/>
      <c r="GY49" s="47"/>
      <c r="GZ49" s="47"/>
      <c r="HA49" s="47"/>
      <c r="HB49" s="47"/>
      <c r="HC49" s="47"/>
      <c r="HD49" s="47"/>
      <c r="HE49" s="47"/>
      <c r="HF49" s="47"/>
      <c r="HG49" s="47"/>
      <c r="HH49" s="47"/>
      <c r="HI49" s="47"/>
      <c r="HJ49" s="47"/>
      <c r="HK49" s="47"/>
      <c r="HL49" s="47"/>
      <c r="HM49" s="47"/>
      <c r="HN49" s="47"/>
      <c r="HO49" s="47"/>
      <c r="HP49" s="47"/>
      <c r="HQ49" s="47"/>
      <c r="HR49" s="47"/>
      <c r="HS49" s="47"/>
      <c r="HT49" s="47"/>
      <c r="HU49" s="47"/>
      <c r="HV49" s="47"/>
      <c r="HW49" s="47"/>
      <c r="HX49" s="47"/>
      <c r="HY49" s="47"/>
      <c r="HZ49" s="47"/>
      <c r="IA49" s="47"/>
      <c r="IB49" s="47"/>
      <c r="IC49" s="47"/>
      <c r="ID49" s="47"/>
      <c r="IE49" s="47"/>
      <c r="IF49" s="47"/>
      <c r="IG49" s="47"/>
      <c r="IH49" s="47"/>
      <c r="II49" s="47"/>
      <c r="IJ49" s="47"/>
      <c r="IK49" s="47"/>
      <c r="IL49" s="47"/>
      <c r="IM49" s="47"/>
      <c r="IN49" s="47"/>
      <c r="IO49" s="47"/>
      <c r="IP49" s="47"/>
      <c r="IQ49" s="47"/>
      <c r="IR49" s="47"/>
      <c r="IS49" s="47"/>
      <c r="IT49" s="47"/>
      <c r="IU49" s="47"/>
      <c r="IV49" s="47"/>
      <c r="IW49" s="47"/>
      <c r="IX49" s="47"/>
      <c r="IY49" s="47"/>
      <c r="IZ49" s="47"/>
      <c r="JA49" s="47"/>
      <c r="JB49" s="47"/>
      <c r="JC49" s="47"/>
      <c r="JD49" s="47"/>
      <c r="JE49" s="47"/>
      <c r="JF49" s="47"/>
      <c r="JG49" s="47"/>
      <c r="JH49" s="47"/>
      <c r="JI49" s="47"/>
      <c r="JJ49" s="47"/>
      <c r="JK49" s="47"/>
      <c r="JL49" s="47"/>
      <c r="JM49" s="47"/>
      <c r="JN49" s="47"/>
      <c r="JO49" s="47"/>
      <c r="JP49" s="47"/>
      <c r="JQ49" s="47"/>
      <c r="JR49" s="47"/>
      <c r="JS49" s="47"/>
      <c r="JT49" s="47"/>
      <c r="JU49" s="47"/>
      <c r="JV49" s="47"/>
      <c r="JW49" s="47"/>
      <c r="JX49" s="47"/>
      <c r="JY49" s="47"/>
      <c r="JZ49" s="47"/>
      <c r="KA49" s="47"/>
      <c r="KB49" s="47"/>
      <c r="KC49" s="47"/>
      <c r="KD49" s="47"/>
      <c r="KE49" s="47"/>
      <c r="KF49" s="47"/>
      <c r="KG49" s="47"/>
      <c r="KH49" s="47"/>
      <c r="KI49" s="47"/>
      <c r="KJ49" s="47"/>
      <c r="KK49" s="47"/>
      <c r="KL49" s="47"/>
      <c r="KM49" s="47"/>
      <c r="KN49" s="47"/>
      <c r="KO49" s="47"/>
      <c r="KP49" s="47"/>
      <c r="KQ49" s="47"/>
      <c r="KR49" s="47"/>
      <c r="KS49" s="47"/>
      <c r="KT49" s="47"/>
      <c r="KU49" s="47"/>
      <c r="KV49" s="47"/>
      <c r="KW49" s="47"/>
      <c r="KX49" s="47"/>
      <c r="KY49" s="47"/>
      <c r="KZ49" s="47"/>
      <c r="LA49" s="47"/>
      <c r="LB49" s="47"/>
      <c r="LC49" s="47"/>
      <c r="LD49" s="47"/>
      <c r="LE49" s="47"/>
      <c r="LF49" s="47"/>
      <c r="LG49" s="47"/>
      <c r="LH49" s="47"/>
      <c r="LI49" s="47"/>
      <c r="LJ49" s="47"/>
      <c r="LK49" s="47"/>
      <c r="LL49" s="47"/>
      <c r="LM49" s="47"/>
      <c r="LN49" s="47"/>
      <c r="LO49" s="47"/>
      <c r="LP49" s="47"/>
      <c r="LQ49" s="47"/>
      <c r="LR49" s="47"/>
      <c r="LS49" s="47"/>
      <c r="LT49" s="47"/>
      <c r="LU49" s="47"/>
      <c r="LV49" s="47"/>
      <c r="LW49" s="47"/>
      <c r="LX49" s="47"/>
      <c r="LY49" s="47"/>
      <c r="LZ49" s="47"/>
      <c r="MA49" s="47"/>
      <c r="MB49" s="47"/>
      <c r="MC49" s="47"/>
      <c r="MD49" s="47"/>
      <c r="ME49" s="47"/>
      <c r="MF49" s="47"/>
      <c r="MG49" s="47"/>
      <c r="MH49" s="47"/>
      <c r="MI49" s="47"/>
      <c r="MJ49" s="47"/>
      <c r="MK49" s="47"/>
    </row>
    <row r="50" spans="1:349" x14ac:dyDescent="0.3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N50" s="8"/>
      <c r="AO50" s="8"/>
      <c r="AP50" s="8"/>
      <c r="AQ50" s="8"/>
    </row>
    <row r="51" spans="1:349" s="8" customFormat="1" x14ac:dyDescent="0.3">
      <c r="B51" s="212" t="str">
        <f>+Feb!B51</f>
        <v>Jede Änderung an dieser Datei macht die Stundenzettel ungültig und kann zu ihrer Ablehnung führen.</v>
      </c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2"/>
      <c r="AL51" s="212"/>
    </row>
    <row r="52" spans="1:349" s="8" customFormat="1" x14ac:dyDescent="0.3"/>
    <row r="53" spans="1:349" s="8" customFormat="1" x14ac:dyDescent="0.3"/>
    <row r="54" spans="1:349" s="8" customFormat="1" x14ac:dyDescent="0.3"/>
    <row r="55" spans="1:349" s="8" customFormat="1" x14ac:dyDescent="0.3"/>
    <row r="56" spans="1:349" s="8" customFormat="1" x14ac:dyDescent="0.3"/>
    <row r="57" spans="1:349" s="8" customFormat="1" x14ac:dyDescent="0.3"/>
    <row r="58" spans="1:349" s="8" customFormat="1" x14ac:dyDescent="0.3"/>
    <row r="59" spans="1:349" s="8" customFormat="1" x14ac:dyDescent="0.3"/>
    <row r="60" spans="1:349" s="8" customFormat="1" x14ac:dyDescent="0.3"/>
    <row r="61" spans="1:349" s="8" customFormat="1" x14ac:dyDescent="0.3"/>
    <row r="62" spans="1:349" s="8" customFormat="1" x14ac:dyDescent="0.3"/>
    <row r="63" spans="1:349" s="8" customFormat="1" x14ac:dyDescent="0.3"/>
    <row r="64" spans="1:349" s="8" customFormat="1" x14ac:dyDescent="0.3"/>
    <row r="65" s="8" customFormat="1" x14ac:dyDescent="0.3"/>
    <row r="66" s="8" customFormat="1" x14ac:dyDescent="0.3"/>
    <row r="67" s="8" customFormat="1" x14ac:dyDescent="0.3"/>
    <row r="68" s="8" customFormat="1" x14ac:dyDescent="0.3"/>
    <row r="69" s="8" customFormat="1" x14ac:dyDescent="0.3"/>
    <row r="70" s="8" customFormat="1" x14ac:dyDescent="0.3"/>
    <row r="71" s="8" customFormat="1" x14ac:dyDescent="0.3"/>
    <row r="72" s="8" customFormat="1" x14ac:dyDescent="0.3"/>
    <row r="73" s="8" customFormat="1" x14ac:dyDescent="0.3"/>
    <row r="74" s="8" customFormat="1" x14ac:dyDescent="0.3"/>
    <row r="75" s="8" customFormat="1" x14ac:dyDescent="0.3"/>
    <row r="76" s="8" customFormat="1" x14ac:dyDescent="0.3"/>
    <row r="77" s="8" customFormat="1" x14ac:dyDescent="0.3"/>
    <row r="78" s="8" customFormat="1" x14ac:dyDescent="0.3"/>
    <row r="79" s="8" customFormat="1" x14ac:dyDescent="0.3"/>
    <row r="80" s="8" customFormat="1" x14ac:dyDescent="0.3"/>
    <row r="81" s="8" customFormat="1" x14ac:dyDescent="0.3"/>
    <row r="82" s="8" customFormat="1" x14ac:dyDescent="0.3"/>
    <row r="83" s="8" customFormat="1" x14ac:dyDescent="0.3"/>
    <row r="84" s="8" customFormat="1" x14ac:dyDescent="0.3"/>
    <row r="85" s="8" customFormat="1" x14ac:dyDescent="0.3"/>
    <row r="86" s="8" customFormat="1" x14ac:dyDescent="0.3"/>
    <row r="87" s="8" customFormat="1" x14ac:dyDescent="0.3"/>
    <row r="88" s="8" customFormat="1" x14ac:dyDescent="0.3"/>
    <row r="89" s="8" customFormat="1" x14ac:dyDescent="0.3"/>
    <row r="90" s="8" customFormat="1" x14ac:dyDescent="0.3"/>
    <row r="91" s="8" customFormat="1" x14ac:dyDescent="0.3"/>
    <row r="92" s="8" customFormat="1" x14ac:dyDescent="0.3"/>
    <row r="93" s="8" customFormat="1" x14ac:dyDescent="0.3"/>
    <row r="94" s="8" customFormat="1" x14ac:dyDescent="0.3"/>
    <row r="95" s="8" customFormat="1" x14ac:dyDescent="0.3"/>
    <row r="96" s="8" customFormat="1" x14ac:dyDescent="0.3"/>
    <row r="97" s="8" customFormat="1" x14ac:dyDescent="0.3"/>
    <row r="98" s="8" customFormat="1" x14ac:dyDescent="0.3"/>
    <row r="99" s="8" customFormat="1" x14ac:dyDescent="0.3"/>
    <row r="100" s="8" customFormat="1" x14ac:dyDescent="0.3"/>
    <row r="101" s="8" customFormat="1" x14ac:dyDescent="0.3"/>
    <row r="102" s="8" customFormat="1" x14ac:dyDescent="0.3"/>
    <row r="103" s="8" customFormat="1" x14ac:dyDescent="0.3"/>
    <row r="104" s="8" customFormat="1" x14ac:dyDescent="0.3"/>
    <row r="105" s="8" customFormat="1" x14ac:dyDescent="0.3"/>
    <row r="106" s="8" customFormat="1" x14ac:dyDescent="0.3"/>
    <row r="107" s="8" customFormat="1" x14ac:dyDescent="0.3"/>
    <row r="108" s="8" customFormat="1" x14ac:dyDescent="0.3"/>
    <row r="109" s="8" customFormat="1" x14ac:dyDescent="0.3"/>
    <row r="110" s="8" customFormat="1" x14ac:dyDescent="0.3"/>
    <row r="111" s="8" customFormat="1" x14ac:dyDescent="0.3"/>
    <row r="112" s="8" customFormat="1" x14ac:dyDescent="0.3"/>
    <row r="113" s="8" customFormat="1" x14ac:dyDescent="0.3"/>
    <row r="114" s="8" customFormat="1" x14ac:dyDescent="0.3"/>
    <row r="115" s="8" customFormat="1" x14ac:dyDescent="0.3"/>
    <row r="116" s="8" customFormat="1" x14ac:dyDescent="0.3"/>
    <row r="117" s="8" customFormat="1" x14ac:dyDescent="0.3"/>
    <row r="118" s="8" customFormat="1" x14ac:dyDescent="0.3"/>
    <row r="119" s="8" customFormat="1" x14ac:dyDescent="0.3"/>
    <row r="120" s="8" customFormat="1" x14ac:dyDescent="0.3"/>
    <row r="121" s="8" customFormat="1" x14ac:dyDescent="0.3"/>
    <row r="122" s="8" customFormat="1" x14ac:dyDescent="0.3"/>
    <row r="123" s="8" customFormat="1" x14ac:dyDescent="0.3"/>
    <row r="124" s="8" customFormat="1" x14ac:dyDescent="0.3"/>
    <row r="125" s="8" customFormat="1" x14ac:dyDescent="0.3"/>
    <row r="126" s="8" customFormat="1" x14ac:dyDescent="0.3"/>
    <row r="127" s="8" customFormat="1" x14ac:dyDescent="0.3"/>
    <row r="128" s="8" customFormat="1" x14ac:dyDescent="0.3"/>
    <row r="129" s="8" customFormat="1" x14ac:dyDescent="0.3"/>
    <row r="130" s="8" customFormat="1" x14ac:dyDescent="0.3"/>
    <row r="131" s="8" customFormat="1" x14ac:dyDescent="0.3"/>
    <row r="132" s="8" customFormat="1" x14ac:dyDescent="0.3"/>
    <row r="133" s="8" customFormat="1" x14ac:dyDescent="0.3"/>
    <row r="134" s="8" customFormat="1" x14ac:dyDescent="0.3"/>
    <row r="135" s="8" customFormat="1" x14ac:dyDescent="0.3"/>
    <row r="136" s="8" customFormat="1" x14ac:dyDescent="0.3"/>
    <row r="137" s="8" customFormat="1" x14ac:dyDescent="0.3"/>
    <row r="138" s="8" customFormat="1" x14ac:dyDescent="0.3"/>
    <row r="139" s="8" customFormat="1" x14ac:dyDescent="0.3"/>
    <row r="140" s="8" customFormat="1" x14ac:dyDescent="0.3"/>
    <row r="141" s="8" customFormat="1" x14ac:dyDescent="0.3"/>
    <row r="142" s="8" customFormat="1" x14ac:dyDescent="0.3"/>
    <row r="143" s="8" customFormat="1" x14ac:dyDescent="0.3"/>
    <row r="144" s="8" customFormat="1" x14ac:dyDescent="0.3"/>
    <row r="145" s="8" customFormat="1" x14ac:dyDescent="0.3"/>
    <row r="146" s="8" customFormat="1" x14ac:dyDescent="0.3"/>
    <row r="147" s="8" customFormat="1" x14ac:dyDescent="0.3"/>
    <row r="148" s="8" customFormat="1" x14ac:dyDescent="0.3"/>
    <row r="149" s="8" customFormat="1" x14ac:dyDescent="0.3"/>
    <row r="150" s="8" customFormat="1" x14ac:dyDescent="0.3"/>
    <row r="151" s="8" customFormat="1" x14ac:dyDescent="0.3"/>
    <row r="152" s="8" customFormat="1" x14ac:dyDescent="0.3"/>
    <row r="153" s="8" customFormat="1" x14ac:dyDescent="0.3"/>
    <row r="154" s="8" customFormat="1" x14ac:dyDescent="0.3"/>
    <row r="155" s="8" customFormat="1" x14ac:dyDescent="0.3"/>
    <row r="156" s="8" customFormat="1" x14ac:dyDescent="0.3"/>
    <row r="157" s="8" customFormat="1" x14ac:dyDescent="0.3"/>
    <row r="158" s="8" customFormat="1" x14ac:dyDescent="0.3"/>
    <row r="159" s="8" customFormat="1" x14ac:dyDescent="0.3"/>
    <row r="160" s="8" customFormat="1" x14ac:dyDescent="0.3"/>
    <row r="161" s="8" customFormat="1" x14ac:dyDescent="0.3"/>
    <row r="162" s="8" customFormat="1" x14ac:dyDescent="0.3"/>
    <row r="163" s="8" customFormat="1" x14ac:dyDescent="0.3"/>
    <row r="164" s="8" customFormat="1" x14ac:dyDescent="0.3"/>
    <row r="165" s="8" customFormat="1" x14ac:dyDescent="0.3"/>
    <row r="166" s="8" customFormat="1" x14ac:dyDescent="0.3"/>
    <row r="167" s="8" customFormat="1" x14ac:dyDescent="0.3"/>
    <row r="168" s="8" customFormat="1" x14ac:dyDescent="0.3"/>
    <row r="169" s="8" customFormat="1" x14ac:dyDescent="0.3"/>
    <row r="170" s="8" customFormat="1" x14ac:dyDescent="0.3"/>
    <row r="171" s="8" customFormat="1" x14ac:dyDescent="0.3"/>
    <row r="172" s="8" customFormat="1" x14ac:dyDescent="0.3"/>
    <row r="173" s="8" customFormat="1" x14ac:dyDescent="0.3"/>
    <row r="174" s="8" customFormat="1" x14ac:dyDescent="0.3"/>
    <row r="175" s="8" customFormat="1" x14ac:dyDescent="0.3"/>
    <row r="176" s="8" customFormat="1" x14ac:dyDescent="0.3"/>
    <row r="177" s="8" customFormat="1" x14ac:dyDescent="0.3"/>
    <row r="178" s="8" customFormat="1" x14ac:dyDescent="0.3"/>
    <row r="179" s="8" customFormat="1" x14ac:dyDescent="0.3"/>
    <row r="180" s="8" customFormat="1" x14ac:dyDescent="0.3"/>
    <row r="181" s="8" customFormat="1" x14ac:dyDescent="0.3"/>
    <row r="182" s="8" customFormat="1" x14ac:dyDescent="0.3"/>
    <row r="183" s="8" customFormat="1" x14ac:dyDescent="0.3"/>
    <row r="184" s="8" customFormat="1" x14ac:dyDescent="0.3"/>
    <row r="185" s="8" customFormat="1" x14ac:dyDescent="0.3"/>
    <row r="186" s="8" customFormat="1" x14ac:dyDescent="0.3"/>
    <row r="187" s="8" customFormat="1" x14ac:dyDescent="0.3"/>
    <row r="188" s="8" customFormat="1" x14ac:dyDescent="0.3"/>
    <row r="189" s="8" customFormat="1" x14ac:dyDescent="0.3"/>
    <row r="190" s="8" customFormat="1" x14ac:dyDescent="0.3"/>
    <row r="191" s="8" customFormat="1" x14ac:dyDescent="0.3"/>
    <row r="192" s="8" customFormat="1" x14ac:dyDescent="0.3"/>
    <row r="193" s="8" customFormat="1" x14ac:dyDescent="0.3"/>
    <row r="194" s="8" customFormat="1" x14ac:dyDescent="0.3"/>
    <row r="195" s="8" customFormat="1" x14ac:dyDescent="0.3"/>
    <row r="196" s="8" customFormat="1" x14ac:dyDescent="0.3"/>
    <row r="197" s="8" customFormat="1" x14ac:dyDescent="0.3"/>
    <row r="198" s="8" customFormat="1" x14ac:dyDescent="0.3"/>
    <row r="199" s="8" customFormat="1" x14ac:dyDescent="0.3"/>
    <row r="200" s="8" customFormat="1" x14ac:dyDescent="0.3"/>
    <row r="201" s="8" customFormat="1" x14ac:dyDescent="0.3"/>
    <row r="202" s="8" customFormat="1" x14ac:dyDescent="0.3"/>
    <row r="203" s="8" customFormat="1" x14ac:dyDescent="0.3"/>
    <row r="204" s="8" customFormat="1" x14ac:dyDescent="0.3"/>
    <row r="205" s="8" customFormat="1" x14ac:dyDescent="0.3"/>
    <row r="206" s="8" customFormat="1" x14ac:dyDescent="0.3"/>
    <row r="207" s="8" customFormat="1" x14ac:dyDescent="0.3"/>
    <row r="208" s="8" customFormat="1" x14ac:dyDescent="0.3"/>
    <row r="209" s="8" customFormat="1" x14ac:dyDescent="0.3"/>
    <row r="210" s="8" customFormat="1" x14ac:dyDescent="0.3"/>
    <row r="211" s="8" customFormat="1" x14ac:dyDescent="0.3"/>
    <row r="212" s="8" customFormat="1" x14ac:dyDescent="0.3"/>
    <row r="213" s="8" customFormat="1" x14ac:dyDescent="0.3"/>
    <row r="214" s="8" customFormat="1" x14ac:dyDescent="0.3"/>
    <row r="215" s="8" customFormat="1" x14ac:dyDescent="0.3"/>
    <row r="216" s="8" customFormat="1" x14ac:dyDescent="0.3"/>
    <row r="217" s="8" customFormat="1" x14ac:dyDescent="0.3"/>
    <row r="218" s="8" customFormat="1" x14ac:dyDescent="0.3"/>
    <row r="219" s="8" customFormat="1" x14ac:dyDescent="0.3"/>
    <row r="220" s="8" customFormat="1" x14ac:dyDescent="0.3"/>
    <row r="221" s="8" customFormat="1" x14ac:dyDescent="0.3"/>
    <row r="222" s="8" customFormat="1" x14ac:dyDescent="0.3"/>
    <row r="223" s="8" customFormat="1" x14ac:dyDescent="0.3"/>
    <row r="224" s="8" customFormat="1" x14ac:dyDescent="0.3"/>
    <row r="225" s="8" customFormat="1" x14ac:dyDescent="0.3"/>
    <row r="226" s="8" customFormat="1" x14ac:dyDescent="0.3"/>
    <row r="227" s="8" customFormat="1" x14ac:dyDescent="0.3"/>
    <row r="228" s="8" customFormat="1" x14ac:dyDescent="0.3"/>
    <row r="229" s="8" customFormat="1" x14ac:dyDescent="0.3"/>
    <row r="230" s="8" customFormat="1" x14ac:dyDescent="0.3"/>
    <row r="231" s="8" customFormat="1" x14ac:dyDescent="0.3"/>
    <row r="232" s="8" customFormat="1" x14ac:dyDescent="0.3"/>
    <row r="233" s="8" customFormat="1" x14ac:dyDescent="0.3"/>
    <row r="234" s="8" customFormat="1" x14ac:dyDescent="0.3"/>
    <row r="235" s="8" customFormat="1" x14ac:dyDescent="0.3"/>
    <row r="236" s="8" customFormat="1" x14ac:dyDescent="0.3"/>
    <row r="237" s="8" customFormat="1" x14ac:dyDescent="0.3"/>
    <row r="238" s="8" customFormat="1" x14ac:dyDescent="0.3"/>
    <row r="239" s="8" customFormat="1" x14ac:dyDescent="0.3"/>
    <row r="240" s="8" customFormat="1" x14ac:dyDescent="0.3"/>
    <row r="241" s="8" customFormat="1" x14ac:dyDescent="0.3"/>
    <row r="242" s="8" customFormat="1" x14ac:dyDescent="0.3"/>
    <row r="243" s="8" customFormat="1" x14ac:dyDescent="0.3"/>
    <row r="244" s="8" customFormat="1" x14ac:dyDescent="0.3"/>
    <row r="245" s="8" customFormat="1" x14ac:dyDescent="0.3"/>
    <row r="246" s="8" customFormat="1" x14ac:dyDescent="0.3"/>
    <row r="247" s="8" customFormat="1" x14ac:dyDescent="0.3"/>
    <row r="248" s="8" customFormat="1" x14ac:dyDescent="0.3"/>
    <row r="249" s="8" customFormat="1" x14ac:dyDescent="0.3"/>
    <row r="250" s="8" customFormat="1" x14ac:dyDescent="0.3"/>
    <row r="251" s="8" customFormat="1" x14ac:dyDescent="0.3"/>
    <row r="252" s="8" customFormat="1" x14ac:dyDescent="0.3"/>
    <row r="253" s="8" customFormat="1" x14ac:dyDescent="0.3"/>
    <row r="254" s="8" customFormat="1" x14ac:dyDescent="0.3"/>
    <row r="255" s="8" customFormat="1" x14ac:dyDescent="0.3"/>
    <row r="256" s="8" customFormat="1" x14ac:dyDescent="0.3"/>
    <row r="257" s="8" customFormat="1" x14ac:dyDescent="0.3"/>
    <row r="258" s="8" customFormat="1" x14ac:dyDescent="0.3"/>
    <row r="259" s="8" customFormat="1" x14ac:dyDescent="0.3"/>
    <row r="260" s="8" customFormat="1" x14ac:dyDescent="0.3"/>
    <row r="261" s="8" customFormat="1" x14ac:dyDescent="0.3"/>
    <row r="262" s="8" customFormat="1" x14ac:dyDescent="0.3"/>
    <row r="263" s="8" customFormat="1" x14ac:dyDescent="0.3"/>
    <row r="264" s="8" customFormat="1" x14ac:dyDescent="0.3"/>
    <row r="265" s="8" customFormat="1" x14ac:dyDescent="0.3"/>
    <row r="266" s="8" customFormat="1" x14ac:dyDescent="0.3"/>
    <row r="267" s="8" customFormat="1" x14ac:dyDescent="0.3"/>
    <row r="268" s="8" customFormat="1" x14ac:dyDescent="0.3"/>
    <row r="269" s="8" customFormat="1" x14ac:dyDescent="0.3"/>
    <row r="270" s="8" customFormat="1" x14ac:dyDescent="0.3"/>
    <row r="271" s="8" customFormat="1" x14ac:dyDescent="0.3"/>
    <row r="272" s="8" customFormat="1" x14ac:dyDescent="0.3"/>
    <row r="273" s="8" customFormat="1" x14ac:dyDescent="0.3"/>
    <row r="274" s="8" customFormat="1" x14ac:dyDescent="0.3"/>
    <row r="275" s="8" customFormat="1" x14ac:dyDescent="0.3"/>
    <row r="276" s="8" customFormat="1" x14ac:dyDescent="0.3"/>
    <row r="277" s="8" customFormat="1" x14ac:dyDescent="0.3"/>
    <row r="278" s="8" customFormat="1" x14ac:dyDescent="0.3"/>
    <row r="279" s="8" customFormat="1" x14ac:dyDescent="0.3"/>
    <row r="280" s="8" customFormat="1" x14ac:dyDescent="0.3"/>
    <row r="281" s="8" customFormat="1" x14ac:dyDescent="0.3"/>
    <row r="282" s="8" customFormat="1" x14ac:dyDescent="0.3"/>
    <row r="283" s="8" customFormat="1" x14ac:dyDescent="0.3"/>
    <row r="284" s="8" customFormat="1" x14ac:dyDescent="0.3"/>
    <row r="285" s="8" customFormat="1" x14ac:dyDescent="0.3"/>
    <row r="286" s="8" customFormat="1" x14ac:dyDescent="0.3"/>
    <row r="287" s="8" customFormat="1" x14ac:dyDescent="0.3"/>
    <row r="288" s="8" customFormat="1" x14ac:dyDescent="0.3"/>
    <row r="289" s="8" customFormat="1" x14ac:dyDescent="0.3"/>
    <row r="290" s="8" customFormat="1" x14ac:dyDescent="0.3"/>
    <row r="291" s="8" customFormat="1" x14ac:dyDescent="0.3"/>
    <row r="292" s="8" customFormat="1" x14ac:dyDescent="0.3"/>
    <row r="293" s="8" customFormat="1" x14ac:dyDescent="0.3"/>
    <row r="294" s="8" customFormat="1" x14ac:dyDescent="0.3"/>
    <row r="295" s="8" customFormat="1" x14ac:dyDescent="0.3"/>
    <row r="296" s="8" customFormat="1" x14ac:dyDescent="0.3"/>
    <row r="297" s="8" customFormat="1" x14ac:dyDescent="0.3"/>
    <row r="298" s="8" customFormat="1" x14ac:dyDescent="0.3"/>
    <row r="299" s="8" customFormat="1" x14ac:dyDescent="0.3"/>
    <row r="300" s="8" customFormat="1" x14ac:dyDescent="0.3"/>
    <row r="301" s="8" customFormat="1" x14ac:dyDescent="0.3"/>
    <row r="302" s="8" customFormat="1" x14ac:dyDescent="0.3"/>
    <row r="303" s="8" customFormat="1" x14ac:dyDescent="0.3"/>
    <row r="304" s="8" customFormat="1" x14ac:dyDescent="0.3"/>
    <row r="305" s="8" customFormat="1" x14ac:dyDescent="0.3"/>
    <row r="306" s="8" customFormat="1" x14ac:dyDescent="0.3"/>
    <row r="307" s="8" customFormat="1" x14ac:dyDescent="0.3"/>
    <row r="308" s="8" customFormat="1" x14ac:dyDescent="0.3"/>
    <row r="309" s="8" customFormat="1" x14ac:dyDescent="0.3"/>
    <row r="310" s="8" customFormat="1" x14ac:dyDescent="0.3"/>
    <row r="311" s="8" customFormat="1" x14ac:dyDescent="0.3"/>
    <row r="312" s="8" customFormat="1" x14ac:dyDescent="0.3"/>
    <row r="313" s="8" customFormat="1" x14ac:dyDescent="0.3"/>
    <row r="314" s="8" customFormat="1" x14ac:dyDescent="0.3"/>
    <row r="315" s="8" customFormat="1" x14ac:dyDescent="0.3"/>
    <row r="316" s="8" customFormat="1" x14ac:dyDescent="0.3"/>
    <row r="317" s="8" customFormat="1" x14ac:dyDescent="0.3"/>
    <row r="318" s="8" customFormat="1" x14ac:dyDescent="0.3"/>
    <row r="319" s="8" customFormat="1" x14ac:dyDescent="0.3"/>
    <row r="320" s="8" customFormat="1" x14ac:dyDescent="0.3"/>
    <row r="321" s="8" customFormat="1" x14ac:dyDescent="0.3"/>
    <row r="322" s="8" customFormat="1" x14ac:dyDescent="0.3"/>
    <row r="323" s="8" customFormat="1" x14ac:dyDescent="0.3"/>
    <row r="324" s="8" customFormat="1" x14ac:dyDescent="0.3"/>
    <row r="325" s="8" customFormat="1" x14ac:dyDescent="0.3"/>
    <row r="326" s="8" customFormat="1" x14ac:dyDescent="0.3"/>
    <row r="327" s="8" customFormat="1" x14ac:dyDescent="0.3"/>
    <row r="328" s="8" customFormat="1" x14ac:dyDescent="0.3"/>
    <row r="329" s="8" customFormat="1" x14ac:dyDescent="0.3"/>
    <row r="330" s="8" customFormat="1" x14ac:dyDescent="0.3"/>
    <row r="331" s="8" customFormat="1" x14ac:dyDescent="0.3"/>
    <row r="332" s="8" customFormat="1" x14ac:dyDescent="0.3"/>
    <row r="333" s="8" customFormat="1" x14ac:dyDescent="0.3"/>
    <row r="334" s="8" customFormat="1" x14ac:dyDescent="0.3"/>
    <row r="335" s="8" customFormat="1" x14ac:dyDescent="0.3"/>
    <row r="336" s="8" customFormat="1" x14ac:dyDescent="0.3"/>
    <row r="337" s="8" customFormat="1" x14ac:dyDescent="0.3"/>
    <row r="338" s="8" customFormat="1" x14ac:dyDescent="0.3"/>
    <row r="339" s="8" customFormat="1" x14ac:dyDescent="0.3"/>
    <row r="340" s="8" customFormat="1" x14ac:dyDescent="0.3"/>
    <row r="341" s="8" customFormat="1" x14ac:dyDescent="0.3"/>
    <row r="342" s="8" customFormat="1" x14ac:dyDescent="0.3"/>
    <row r="343" s="8" customFormat="1" x14ac:dyDescent="0.3"/>
    <row r="344" s="8" customFormat="1" x14ac:dyDescent="0.3"/>
    <row r="345" s="8" customFormat="1" x14ac:dyDescent="0.3"/>
    <row r="346" s="8" customFormat="1" x14ac:dyDescent="0.3"/>
    <row r="347" s="8" customFormat="1" x14ac:dyDescent="0.3"/>
    <row r="348" s="8" customFormat="1" x14ac:dyDescent="0.3"/>
    <row r="349" s="8" customFormat="1" x14ac:dyDescent="0.3"/>
    <row r="350" s="8" customFormat="1" x14ac:dyDescent="0.3"/>
    <row r="351" s="8" customFormat="1" x14ac:dyDescent="0.3"/>
    <row r="352" s="8" customFormat="1" x14ac:dyDescent="0.3"/>
    <row r="353" s="8" customFormat="1" x14ac:dyDescent="0.3"/>
    <row r="354" s="8" customFormat="1" x14ac:dyDescent="0.3"/>
    <row r="355" s="8" customFormat="1" x14ac:dyDescent="0.3"/>
    <row r="356" s="8" customFormat="1" x14ac:dyDescent="0.3"/>
    <row r="357" s="8" customFormat="1" x14ac:dyDescent="0.3"/>
    <row r="358" s="8" customFormat="1" x14ac:dyDescent="0.3"/>
    <row r="359" s="8" customFormat="1" x14ac:dyDescent="0.3"/>
    <row r="360" s="8" customFormat="1" x14ac:dyDescent="0.3"/>
    <row r="361" s="8" customFormat="1" x14ac:dyDescent="0.3"/>
    <row r="362" s="8" customFormat="1" x14ac:dyDescent="0.3"/>
    <row r="363" s="8" customFormat="1" x14ac:dyDescent="0.3"/>
    <row r="364" s="8" customFormat="1" x14ac:dyDescent="0.3"/>
    <row r="365" s="8" customFormat="1" x14ac:dyDescent="0.3"/>
    <row r="366" s="8" customFormat="1" x14ac:dyDescent="0.3"/>
    <row r="367" s="8" customFormat="1" x14ac:dyDescent="0.3"/>
    <row r="368" s="8" customFormat="1" x14ac:dyDescent="0.3"/>
    <row r="369" s="8" customFormat="1" x14ac:dyDescent="0.3"/>
    <row r="370" s="8" customFormat="1" x14ac:dyDescent="0.3"/>
    <row r="371" s="8" customFormat="1" x14ac:dyDescent="0.3"/>
    <row r="372" s="8" customFormat="1" x14ac:dyDescent="0.3"/>
    <row r="373" s="8" customFormat="1" x14ac:dyDescent="0.3"/>
    <row r="374" s="8" customFormat="1" x14ac:dyDescent="0.3"/>
    <row r="375" s="8" customFormat="1" x14ac:dyDescent="0.3"/>
    <row r="376" s="8" customFormat="1" x14ac:dyDescent="0.3"/>
    <row r="377" s="8" customFormat="1" x14ac:dyDescent="0.3"/>
    <row r="378" s="8" customFormat="1" x14ac:dyDescent="0.3"/>
    <row r="379" s="8" customFormat="1" x14ac:dyDescent="0.3"/>
    <row r="380" s="8" customFormat="1" x14ac:dyDescent="0.3"/>
    <row r="381" s="8" customFormat="1" x14ac:dyDescent="0.3"/>
    <row r="382" s="8" customFormat="1" x14ac:dyDescent="0.3"/>
    <row r="383" s="8" customFormat="1" x14ac:dyDescent="0.3"/>
    <row r="384" s="8" customFormat="1" x14ac:dyDescent="0.3"/>
    <row r="385" s="8" customFormat="1" x14ac:dyDescent="0.3"/>
    <row r="386" s="8" customFormat="1" x14ac:dyDescent="0.3"/>
    <row r="387" s="8" customFormat="1" x14ac:dyDescent="0.3"/>
    <row r="388" s="8" customFormat="1" x14ac:dyDescent="0.3"/>
    <row r="389" s="8" customFormat="1" x14ac:dyDescent="0.3"/>
    <row r="390" s="8" customFormat="1" x14ac:dyDescent="0.3"/>
    <row r="391" s="8" customFormat="1" x14ac:dyDescent="0.3"/>
    <row r="392" s="8" customFormat="1" x14ac:dyDescent="0.3"/>
    <row r="393" s="8" customFormat="1" x14ac:dyDescent="0.3"/>
    <row r="394" s="8" customFormat="1" x14ac:dyDescent="0.3"/>
    <row r="395" s="8" customFormat="1" x14ac:dyDescent="0.3"/>
    <row r="396" s="8" customFormat="1" x14ac:dyDescent="0.3"/>
    <row r="397" s="8" customFormat="1" x14ac:dyDescent="0.3"/>
    <row r="398" s="8" customFormat="1" x14ac:dyDescent="0.3"/>
    <row r="399" s="8" customFormat="1" x14ac:dyDescent="0.3"/>
    <row r="400" s="8" customFormat="1" x14ac:dyDescent="0.3"/>
    <row r="401" s="8" customFormat="1" x14ac:dyDescent="0.3"/>
    <row r="402" s="8" customFormat="1" x14ac:dyDescent="0.3"/>
    <row r="403" s="8" customFormat="1" x14ac:dyDescent="0.3"/>
    <row r="404" s="8" customFormat="1" x14ac:dyDescent="0.3"/>
    <row r="405" s="8" customFormat="1" x14ac:dyDescent="0.3"/>
    <row r="406" s="8" customFormat="1" x14ac:dyDescent="0.3"/>
    <row r="407" s="8" customFormat="1" x14ac:dyDescent="0.3"/>
    <row r="408" s="8" customFormat="1" x14ac:dyDescent="0.3"/>
    <row r="409" s="8" customFormat="1" x14ac:dyDescent="0.3"/>
    <row r="410" s="8" customFormat="1" x14ac:dyDescent="0.3"/>
    <row r="411" s="8" customFormat="1" x14ac:dyDescent="0.3"/>
    <row r="412" s="8" customFormat="1" x14ac:dyDescent="0.3"/>
    <row r="413" s="8" customFormat="1" x14ac:dyDescent="0.3"/>
    <row r="414" s="8" customFormat="1" x14ac:dyDescent="0.3"/>
    <row r="415" s="8" customFormat="1" x14ac:dyDescent="0.3"/>
    <row r="416" s="8" customFormat="1" x14ac:dyDescent="0.3"/>
    <row r="417" s="8" customFormat="1" x14ac:dyDescent="0.3"/>
    <row r="418" s="8" customFormat="1" x14ac:dyDescent="0.3"/>
    <row r="419" s="8" customFormat="1" x14ac:dyDescent="0.3"/>
    <row r="420" s="8" customFormat="1" x14ac:dyDescent="0.3"/>
    <row r="421" s="8" customFormat="1" x14ac:dyDescent="0.3"/>
    <row r="422" s="8" customFormat="1" x14ac:dyDescent="0.3"/>
    <row r="423" s="8" customFormat="1" x14ac:dyDescent="0.3"/>
    <row r="424" s="8" customFormat="1" x14ac:dyDescent="0.3"/>
    <row r="425" s="8" customFormat="1" x14ac:dyDescent="0.3"/>
    <row r="426" s="8" customFormat="1" x14ac:dyDescent="0.3"/>
    <row r="427" s="8" customFormat="1" x14ac:dyDescent="0.3"/>
    <row r="428" s="8" customFormat="1" x14ac:dyDescent="0.3"/>
    <row r="429" s="8" customFormat="1" x14ac:dyDescent="0.3"/>
    <row r="430" s="8" customFormat="1" x14ac:dyDescent="0.3"/>
    <row r="431" s="8" customFormat="1" x14ac:dyDescent="0.3"/>
    <row r="432" s="8" customFormat="1" x14ac:dyDescent="0.3"/>
    <row r="433" s="8" customFormat="1" x14ac:dyDescent="0.3"/>
    <row r="434" s="8" customFormat="1" x14ac:dyDescent="0.3"/>
    <row r="435" s="8" customFormat="1" x14ac:dyDescent="0.3"/>
    <row r="436" s="8" customFormat="1" x14ac:dyDescent="0.3"/>
    <row r="437" s="8" customFormat="1" x14ac:dyDescent="0.3"/>
    <row r="438" s="8" customFormat="1" x14ac:dyDescent="0.3"/>
    <row r="439" s="8" customFormat="1" x14ac:dyDescent="0.3"/>
    <row r="440" s="8" customFormat="1" x14ac:dyDescent="0.3"/>
    <row r="441" s="8" customFormat="1" x14ac:dyDescent="0.3"/>
    <row r="442" s="8" customFormat="1" x14ac:dyDescent="0.3"/>
    <row r="443" s="8" customFormat="1" x14ac:dyDescent="0.3"/>
    <row r="444" s="8" customFormat="1" x14ac:dyDescent="0.3"/>
    <row r="445" s="8" customFormat="1" x14ac:dyDescent="0.3"/>
    <row r="446" s="8" customFormat="1" x14ac:dyDescent="0.3"/>
    <row r="447" s="8" customFormat="1" x14ac:dyDescent="0.3"/>
    <row r="448" s="8" customFormat="1" x14ac:dyDescent="0.3"/>
    <row r="449" s="8" customFormat="1" x14ac:dyDescent="0.3"/>
    <row r="450" s="8" customFormat="1" x14ac:dyDescent="0.3"/>
    <row r="451" s="8" customFormat="1" x14ac:dyDescent="0.3"/>
    <row r="452" s="8" customFormat="1" x14ac:dyDescent="0.3"/>
    <row r="453" s="8" customFormat="1" x14ac:dyDescent="0.3"/>
    <row r="454" s="8" customFormat="1" x14ac:dyDescent="0.3"/>
    <row r="455" s="8" customFormat="1" x14ac:dyDescent="0.3"/>
    <row r="456" s="8" customFormat="1" x14ac:dyDescent="0.3"/>
    <row r="457" s="8" customFormat="1" x14ac:dyDescent="0.3"/>
    <row r="458" s="8" customFormat="1" x14ac:dyDescent="0.3"/>
    <row r="459" s="8" customFormat="1" x14ac:dyDescent="0.3"/>
    <row r="460" s="8" customFormat="1" x14ac:dyDescent="0.3"/>
    <row r="461" s="8" customFormat="1" x14ac:dyDescent="0.3"/>
    <row r="462" s="8" customFormat="1" x14ac:dyDescent="0.3"/>
    <row r="463" s="8" customFormat="1" x14ac:dyDescent="0.3"/>
    <row r="464" s="8" customFormat="1" x14ac:dyDescent="0.3"/>
    <row r="465" s="8" customFormat="1" x14ac:dyDescent="0.3"/>
    <row r="466" s="8" customFormat="1" x14ac:dyDescent="0.3"/>
    <row r="467" s="8" customFormat="1" x14ac:dyDescent="0.3"/>
    <row r="468" s="8" customFormat="1" x14ac:dyDescent="0.3"/>
    <row r="469" s="8" customFormat="1" x14ac:dyDescent="0.3"/>
    <row r="470" s="8" customFormat="1" x14ac:dyDescent="0.3"/>
    <row r="471" s="8" customFormat="1" x14ac:dyDescent="0.3"/>
    <row r="472" s="8" customFormat="1" x14ac:dyDescent="0.3"/>
    <row r="473" s="8" customFormat="1" x14ac:dyDescent="0.3"/>
    <row r="474" s="8" customFormat="1" x14ac:dyDescent="0.3"/>
    <row r="475" s="8" customFormat="1" x14ac:dyDescent="0.3"/>
    <row r="476" s="8" customFormat="1" x14ac:dyDescent="0.3"/>
    <row r="477" s="8" customFormat="1" x14ac:dyDescent="0.3"/>
    <row r="478" s="8" customFormat="1" x14ac:dyDescent="0.3"/>
    <row r="479" s="8" customFormat="1" x14ac:dyDescent="0.3"/>
    <row r="480" s="8" customFormat="1" x14ac:dyDescent="0.3"/>
    <row r="481" s="8" customFormat="1" x14ac:dyDescent="0.3"/>
    <row r="482" s="8" customFormat="1" x14ac:dyDescent="0.3"/>
    <row r="483" s="8" customFormat="1" x14ac:dyDescent="0.3"/>
    <row r="484" s="8" customFormat="1" x14ac:dyDescent="0.3"/>
    <row r="485" s="8" customFormat="1" x14ac:dyDescent="0.3"/>
    <row r="486" s="8" customFormat="1" x14ac:dyDescent="0.3"/>
    <row r="487" s="8" customFormat="1" x14ac:dyDescent="0.3"/>
    <row r="488" s="8" customFormat="1" x14ac:dyDescent="0.3"/>
    <row r="489" s="8" customFormat="1" x14ac:dyDescent="0.3"/>
    <row r="490" s="8" customFormat="1" x14ac:dyDescent="0.3"/>
    <row r="491" s="8" customFormat="1" x14ac:dyDescent="0.3"/>
    <row r="492" s="8" customFormat="1" x14ac:dyDescent="0.3"/>
    <row r="493" s="8" customFormat="1" x14ac:dyDescent="0.3"/>
    <row r="494" s="8" customFormat="1" x14ac:dyDescent="0.3"/>
    <row r="495" s="8" customFormat="1" x14ac:dyDescent="0.3"/>
    <row r="496" s="8" customFormat="1" x14ac:dyDescent="0.3"/>
    <row r="497" s="8" customFormat="1" x14ac:dyDescent="0.3"/>
    <row r="498" s="8" customFormat="1" x14ac:dyDescent="0.3"/>
    <row r="499" s="8" customFormat="1" x14ac:dyDescent="0.3"/>
    <row r="500" s="8" customFormat="1" x14ac:dyDescent="0.3"/>
    <row r="501" s="8" customFormat="1" x14ac:dyDescent="0.3"/>
    <row r="502" s="8" customFormat="1" x14ac:dyDescent="0.3"/>
    <row r="503" s="8" customFormat="1" x14ac:dyDescent="0.3"/>
    <row r="504" s="8" customFormat="1" x14ac:dyDescent="0.3"/>
    <row r="505" s="8" customFormat="1" x14ac:dyDescent="0.3"/>
    <row r="506" s="8" customFormat="1" x14ac:dyDescent="0.3"/>
    <row r="507" s="8" customFormat="1" x14ac:dyDescent="0.3"/>
    <row r="508" s="8" customFormat="1" x14ac:dyDescent="0.3"/>
    <row r="509" s="8" customFormat="1" x14ac:dyDescent="0.3"/>
    <row r="510" s="8" customFormat="1" x14ac:dyDescent="0.3"/>
    <row r="511" s="8" customFormat="1" x14ac:dyDescent="0.3"/>
    <row r="512" s="8" customFormat="1" x14ac:dyDescent="0.3"/>
    <row r="513" s="8" customFormat="1" x14ac:dyDescent="0.3"/>
    <row r="514" s="8" customFormat="1" x14ac:dyDescent="0.3"/>
    <row r="515" s="8" customFormat="1" x14ac:dyDescent="0.3"/>
    <row r="516" s="8" customFormat="1" x14ac:dyDescent="0.3"/>
    <row r="517" s="8" customFormat="1" x14ac:dyDescent="0.3"/>
    <row r="518" s="8" customFormat="1" x14ac:dyDescent="0.3"/>
    <row r="519" s="8" customFormat="1" x14ac:dyDescent="0.3"/>
    <row r="520" s="8" customFormat="1" x14ac:dyDescent="0.3"/>
    <row r="521" s="8" customFormat="1" x14ac:dyDescent="0.3"/>
    <row r="522" s="8" customFormat="1" x14ac:dyDescent="0.3"/>
    <row r="523" s="8" customFormat="1" x14ac:dyDescent="0.3"/>
    <row r="524" s="8" customFormat="1" x14ac:dyDescent="0.3"/>
    <row r="525" s="8" customFormat="1" x14ac:dyDescent="0.3"/>
    <row r="526" s="8" customFormat="1" x14ac:dyDescent="0.3"/>
    <row r="527" s="8" customFormat="1" x14ac:dyDescent="0.3"/>
    <row r="528" s="8" customFormat="1" x14ac:dyDescent="0.3"/>
    <row r="529" s="8" customFormat="1" x14ac:dyDescent="0.3"/>
    <row r="530" s="8" customFormat="1" x14ac:dyDescent="0.3"/>
    <row r="531" s="8" customFormat="1" x14ac:dyDescent="0.3"/>
    <row r="532" s="8" customFormat="1" x14ac:dyDescent="0.3"/>
    <row r="533" s="8" customFormat="1" x14ac:dyDescent="0.3"/>
    <row r="534" s="8" customFormat="1" x14ac:dyDescent="0.3"/>
    <row r="535" s="8" customFormat="1" x14ac:dyDescent="0.3"/>
    <row r="536" s="8" customFormat="1" x14ac:dyDescent="0.3"/>
    <row r="537" s="8" customFormat="1" x14ac:dyDescent="0.3"/>
    <row r="538" s="8" customFormat="1" x14ac:dyDescent="0.3"/>
    <row r="539" s="8" customFormat="1" x14ac:dyDescent="0.3"/>
    <row r="540" s="8" customFormat="1" x14ac:dyDescent="0.3"/>
    <row r="541" s="8" customFormat="1" x14ac:dyDescent="0.3"/>
    <row r="542" s="8" customFormat="1" x14ac:dyDescent="0.3"/>
    <row r="543" s="8" customFormat="1" x14ac:dyDescent="0.3"/>
    <row r="544" s="8" customFormat="1" x14ac:dyDescent="0.3"/>
    <row r="545" s="8" customFormat="1" x14ac:dyDescent="0.3"/>
    <row r="546" s="8" customFormat="1" x14ac:dyDescent="0.3"/>
    <row r="547" s="8" customFormat="1" x14ac:dyDescent="0.3"/>
    <row r="548" s="8" customFormat="1" x14ac:dyDescent="0.3"/>
    <row r="549" s="8" customFormat="1" x14ac:dyDescent="0.3"/>
    <row r="550" s="8" customFormat="1" x14ac:dyDescent="0.3"/>
    <row r="551" s="8" customFormat="1" x14ac:dyDescent="0.3"/>
    <row r="552" s="8" customFormat="1" x14ac:dyDescent="0.3"/>
    <row r="553" s="8" customFormat="1" x14ac:dyDescent="0.3"/>
    <row r="554" s="8" customFormat="1" x14ac:dyDescent="0.3"/>
    <row r="555" s="8" customFormat="1" x14ac:dyDescent="0.3"/>
    <row r="556" s="8" customFormat="1" x14ac:dyDescent="0.3"/>
    <row r="557" s="8" customFormat="1" x14ac:dyDescent="0.3"/>
    <row r="558" s="8" customFormat="1" x14ac:dyDescent="0.3"/>
    <row r="559" s="8" customFormat="1" x14ac:dyDescent="0.3"/>
    <row r="560" s="8" customFormat="1" x14ac:dyDescent="0.3"/>
    <row r="561" s="8" customFormat="1" x14ac:dyDescent="0.3"/>
    <row r="562" s="8" customFormat="1" x14ac:dyDescent="0.3"/>
    <row r="563" s="8" customFormat="1" x14ac:dyDescent="0.3"/>
    <row r="564" s="8" customFormat="1" x14ac:dyDescent="0.3"/>
    <row r="565" s="8" customFormat="1" x14ac:dyDescent="0.3"/>
    <row r="566" s="8" customFormat="1" x14ac:dyDescent="0.3"/>
    <row r="567" s="8" customFormat="1" x14ac:dyDescent="0.3"/>
    <row r="568" s="8" customFormat="1" x14ac:dyDescent="0.3"/>
    <row r="569" s="8" customFormat="1" x14ac:dyDescent="0.3"/>
    <row r="570" s="8" customFormat="1" x14ac:dyDescent="0.3"/>
    <row r="571" s="8" customFormat="1" x14ac:dyDescent="0.3"/>
    <row r="572" s="8" customFormat="1" x14ac:dyDescent="0.3"/>
    <row r="573" s="8" customFormat="1" x14ac:dyDescent="0.3"/>
    <row r="574" s="8" customFormat="1" x14ac:dyDescent="0.3"/>
    <row r="575" s="8" customFormat="1" x14ac:dyDescent="0.3"/>
    <row r="576" s="8" customFormat="1" x14ac:dyDescent="0.3"/>
    <row r="577" s="8" customFormat="1" x14ac:dyDescent="0.3"/>
    <row r="578" s="8" customFormat="1" x14ac:dyDescent="0.3"/>
    <row r="579" s="8" customFormat="1" x14ac:dyDescent="0.3"/>
    <row r="580" s="8" customFormat="1" x14ac:dyDescent="0.3"/>
    <row r="581" s="8" customFormat="1" x14ac:dyDescent="0.3"/>
    <row r="582" s="8" customFormat="1" x14ac:dyDescent="0.3"/>
    <row r="583" s="8" customFormat="1" x14ac:dyDescent="0.3"/>
    <row r="584" s="8" customFormat="1" x14ac:dyDescent="0.3"/>
    <row r="585" s="8" customFormat="1" x14ac:dyDescent="0.3"/>
    <row r="586" s="8" customFormat="1" x14ac:dyDescent="0.3"/>
    <row r="587" s="8" customFormat="1" x14ac:dyDescent="0.3"/>
    <row r="588" s="8" customFormat="1" x14ac:dyDescent="0.3"/>
    <row r="589" s="8" customFormat="1" x14ac:dyDescent="0.3"/>
    <row r="590" s="8" customFormat="1" x14ac:dyDescent="0.3"/>
    <row r="591" s="8" customFormat="1" x14ac:dyDescent="0.3"/>
    <row r="592" s="8" customFormat="1" x14ac:dyDescent="0.3"/>
    <row r="593" s="8" customFormat="1" x14ac:dyDescent="0.3"/>
    <row r="594" s="8" customFormat="1" x14ac:dyDescent="0.3"/>
    <row r="595" s="8" customFormat="1" x14ac:dyDescent="0.3"/>
    <row r="596" s="8" customFormat="1" x14ac:dyDescent="0.3"/>
    <row r="597" s="8" customFormat="1" x14ac:dyDescent="0.3"/>
    <row r="598" s="8" customFormat="1" x14ac:dyDescent="0.3"/>
    <row r="599" s="8" customFormat="1" x14ac:dyDescent="0.3"/>
    <row r="600" s="8" customFormat="1" x14ac:dyDescent="0.3"/>
    <row r="601" s="8" customFormat="1" x14ac:dyDescent="0.3"/>
    <row r="602" s="8" customFormat="1" x14ac:dyDescent="0.3"/>
    <row r="603" s="8" customFormat="1" x14ac:dyDescent="0.3"/>
    <row r="604" s="8" customFormat="1" x14ac:dyDescent="0.3"/>
    <row r="605" s="8" customFormat="1" x14ac:dyDescent="0.3"/>
    <row r="606" s="8" customFormat="1" x14ac:dyDescent="0.3"/>
    <row r="607" s="8" customFormat="1" x14ac:dyDescent="0.3"/>
    <row r="608" s="8" customFormat="1" x14ac:dyDescent="0.3"/>
    <row r="609" s="8" customFormat="1" x14ac:dyDescent="0.3"/>
    <row r="610" s="8" customFormat="1" x14ac:dyDescent="0.3"/>
    <row r="611" s="8" customFormat="1" x14ac:dyDescent="0.3"/>
    <row r="612" s="8" customFormat="1" x14ac:dyDescent="0.3"/>
    <row r="613" s="8" customFormat="1" x14ac:dyDescent="0.3"/>
    <row r="614" s="8" customFormat="1" x14ac:dyDescent="0.3"/>
    <row r="615" s="8" customFormat="1" x14ac:dyDescent="0.3"/>
    <row r="616" s="8" customFormat="1" x14ac:dyDescent="0.3"/>
    <row r="617" s="8" customFormat="1" x14ac:dyDescent="0.3"/>
    <row r="618" s="8" customFormat="1" x14ac:dyDescent="0.3"/>
    <row r="619" s="8" customFormat="1" x14ac:dyDescent="0.3"/>
    <row r="620" s="8" customFormat="1" x14ac:dyDescent="0.3"/>
    <row r="621" s="8" customFormat="1" x14ac:dyDescent="0.3"/>
    <row r="622" s="8" customFormat="1" x14ac:dyDescent="0.3"/>
    <row r="623" s="8" customFormat="1" x14ac:dyDescent="0.3"/>
    <row r="624" s="8" customFormat="1" x14ac:dyDescent="0.3"/>
    <row r="625" s="8" customFormat="1" x14ac:dyDescent="0.3"/>
    <row r="626" s="8" customFormat="1" x14ac:dyDescent="0.3"/>
    <row r="627" s="8" customFormat="1" x14ac:dyDescent="0.3"/>
    <row r="628" s="8" customFormat="1" x14ac:dyDescent="0.3"/>
    <row r="629" s="8" customFormat="1" x14ac:dyDescent="0.3"/>
    <row r="630" s="8" customFormat="1" x14ac:dyDescent="0.3"/>
    <row r="631" s="8" customFormat="1" x14ac:dyDescent="0.3"/>
    <row r="632" s="8" customFormat="1" x14ac:dyDescent="0.3"/>
    <row r="633" s="8" customFormat="1" x14ac:dyDescent="0.3"/>
    <row r="634" s="8" customFormat="1" x14ac:dyDescent="0.3"/>
    <row r="635" s="8" customFormat="1" x14ac:dyDescent="0.3"/>
    <row r="636" s="8" customFormat="1" x14ac:dyDescent="0.3"/>
    <row r="637" s="8" customFormat="1" x14ac:dyDescent="0.3"/>
    <row r="638" s="8" customFormat="1" x14ac:dyDescent="0.3"/>
    <row r="639" s="8" customFormat="1" x14ac:dyDescent="0.3"/>
    <row r="640" s="8" customFormat="1" x14ac:dyDescent="0.3"/>
    <row r="641" s="8" customFormat="1" x14ac:dyDescent="0.3"/>
    <row r="642" s="8" customFormat="1" x14ac:dyDescent="0.3"/>
    <row r="643" s="8" customFormat="1" x14ac:dyDescent="0.3"/>
    <row r="644" s="8" customFormat="1" x14ac:dyDescent="0.3"/>
    <row r="645" s="8" customFormat="1" x14ac:dyDescent="0.3"/>
    <row r="646" s="8" customFormat="1" x14ac:dyDescent="0.3"/>
    <row r="647" s="8" customFormat="1" x14ac:dyDescent="0.3"/>
    <row r="648" s="8" customFormat="1" x14ac:dyDescent="0.3"/>
    <row r="649" s="8" customFormat="1" x14ac:dyDescent="0.3"/>
    <row r="650" s="8" customFormat="1" x14ac:dyDescent="0.3"/>
    <row r="651" s="8" customFormat="1" x14ac:dyDescent="0.3"/>
    <row r="652" s="8" customFormat="1" x14ac:dyDescent="0.3"/>
    <row r="653" s="8" customFormat="1" x14ac:dyDescent="0.3"/>
    <row r="654" s="8" customFormat="1" x14ac:dyDescent="0.3"/>
    <row r="655" s="8" customFormat="1" x14ac:dyDescent="0.3"/>
    <row r="656" s="8" customFormat="1" x14ac:dyDescent="0.3"/>
    <row r="657" s="8" customFormat="1" x14ac:dyDescent="0.3"/>
    <row r="658" s="8" customFormat="1" x14ac:dyDescent="0.3"/>
    <row r="659" s="8" customFormat="1" x14ac:dyDescent="0.3"/>
    <row r="660" s="8" customFormat="1" x14ac:dyDescent="0.3"/>
    <row r="661" s="8" customFormat="1" x14ac:dyDescent="0.3"/>
    <row r="662" s="8" customFormat="1" x14ac:dyDescent="0.3"/>
    <row r="663" s="8" customFormat="1" x14ac:dyDescent="0.3"/>
    <row r="664" s="8" customFormat="1" x14ac:dyDescent="0.3"/>
    <row r="665" s="8" customFormat="1" x14ac:dyDescent="0.3"/>
    <row r="666" s="8" customFormat="1" x14ac:dyDescent="0.3"/>
    <row r="667" s="8" customFormat="1" x14ac:dyDescent="0.3"/>
    <row r="668" s="8" customFormat="1" x14ac:dyDescent="0.3"/>
    <row r="669" s="8" customFormat="1" x14ac:dyDescent="0.3"/>
    <row r="670" s="8" customFormat="1" x14ac:dyDescent="0.3"/>
    <row r="671" s="8" customFormat="1" x14ac:dyDescent="0.3"/>
    <row r="672" s="8" customFormat="1" x14ac:dyDescent="0.3"/>
    <row r="673" s="8" customFormat="1" x14ac:dyDescent="0.3"/>
    <row r="674" s="8" customFormat="1" x14ac:dyDescent="0.3"/>
    <row r="675" s="8" customFormat="1" x14ac:dyDescent="0.3"/>
    <row r="676" s="8" customFormat="1" x14ac:dyDescent="0.3"/>
    <row r="677" s="8" customFormat="1" x14ac:dyDescent="0.3"/>
    <row r="678" s="8" customFormat="1" x14ac:dyDescent="0.3"/>
    <row r="679" s="8" customFormat="1" x14ac:dyDescent="0.3"/>
    <row r="680" s="8" customFormat="1" x14ac:dyDescent="0.3"/>
    <row r="681" s="8" customFormat="1" x14ac:dyDescent="0.3"/>
    <row r="682" s="8" customFormat="1" x14ac:dyDescent="0.3"/>
    <row r="683" s="8" customFormat="1" x14ac:dyDescent="0.3"/>
    <row r="684" s="8" customFormat="1" x14ac:dyDescent="0.3"/>
    <row r="685" s="8" customFormat="1" x14ac:dyDescent="0.3"/>
    <row r="686" s="8" customFormat="1" x14ac:dyDescent="0.3"/>
    <row r="687" s="8" customFormat="1" x14ac:dyDescent="0.3"/>
    <row r="688" s="8" customFormat="1" x14ac:dyDescent="0.3"/>
    <row r="689" s="8" customFormat="1" x14ac:dyDescent="0.3"/>
    <row r="690" s="8" customFormat="1" x14ac:dyDescent="0.3"/>
    <row r="691" s="8" customFormat="1" x14ac:dyDescent="0.3"/>
    <row r="692" s="8" customFormat="1" x14ac:dyDescent="0.3"/>
    <row r="693" s="8" customFormat="1" x14ac:dyDescent="0.3"/>
    <row r="694" s="8" customFormat="1" x14ac:dyDescent="0.3"/>
    <row r="695" s="8" customFormat="1" x14ac:dyDescent="0.3"/>
    <row r="696" s="8" customFormat="1" x14ac:dyDescent="0.3"/>
    <row r="697" s="8" customFormat="1" x14ac:dyDescent="0.3"/>
    <row r="698" s="8" customFormat="1" x14ac:dyDescent="0.3"/>
    <row r="699" s="8" customFormat="1" x14ac:dyDescent="0.3"/>
    <row r="700" s="8" customFormat="1" x14ac:dyDescent="0.3"/>
    <row r="701" s="8" customFormat="1" x14ac:dyDescent="0.3"/>
    <row r="702" s="8" customFormat="1" x14ac:dyDescent="0.3"/>
    <row r="703" s="8" customFormat="1" x14ac:dyDescent="0.3"/>
    <row r="704" s="8" customFormat="1" x14ac:dyDescent="0.3"/>
    <row r="705" s="8" customFormat="1" x14ac:dyDescent="0.3"/>
    <row r="706" s="8" customFormat="1" x14ac:dyDescent="0.3"/>
    <row r="707" s="8" customFormat="1" x14ac:dyDescent="0.3"/>
    <row r="708" s="8" customFormat="1" x14ac:dyDescent="0.3"/>
    <row r="709" s="8" customFormat="1" x14ac:dyDescent="0.3"/>
    <row r="710" s="8" customFormat="1" x14ac:dyDescent="0.3"/>
    <row r="711" s="8" customFormat="1" x14ac:dyDescent="0.3"/>
    <row r="712" s="8" customFormat="1" x14ac:dyDescent="0.3"/>
    <row r="713" s="8" customFormat="1" x14ac:dyDescent="0.3"/>
    <row r="714" s="8" customFormat="1" x14ac:dyDescent="0.3"/>
    <row r="715" s="8" customFormat="1" x14ac:dyDescent="0.3"/>
    <row r="716" s="8" customFormat="1" x14ac:dyDescent="0.3"/>
    <row r="717" s="8" customFormat="1" x14ac:dyDescent="0.3"/>
    <row r="718" s="8" customFormat="1" x14ac:dyDescent="0.3"/>
    <row r="719" s="8" customFormat="1" x14ac:dyDescent="0.3"/>
    <row r="720" s="8" customFormat="1" x14ac:dyDescent="0.3"/>
    <row r="721" s="8" customFormat="1" x14ac:dyDescent="0.3"/>
    <row r="722" s="8" customFormat="1" x14ac:dyDescent="0.3"/>
    <row r="723" s="8" customFormat="1" x14ac:dyDescent="0.3"/>
    <row r="724" s="8" customFormat="1" x14ac:dyDescent="0.3"/>
    <row r="725" s="8" customFormat="1" x14ac:dyDescent="0.3"/>
    <row r="726" s="8" customFormat="1" x14ac:dyDescent="0.3"/>
    <row r="727" s="8" customFormat="1" x14ac:dyDescent="0.3"/>
    <row r="728" s="8" customFormat="1" x14ac:dyDescent="0.3"/>
    <row r="729" s="8" customFormat="1" x14ac:dyDescent="0.3"/>
    <row r="730" s="8" customFormat="1" x14ac:dyDescent="0.3"/>
    <row r="731" s="8" customFormat="1" x14ac:dyDescent="0.3"/>
    <row r="732" s="8" customFormat="1" x14ac:dyDescent="0.3"/>
    <row r="733" s="8" customFormat="1" x14ac:dyDescent="0.3"/>
    <row r="734" s="8" customFormat="1" x14ac:dyDescent="0.3"/>
    <row r="735" s="8" customFormat="1" x14ac:dyDescent="0.3"/>
    <row r="736" s="8" customFormat="1" x14ac:dyDescent="0.3"/>
    <row r="737" s="8" customFormat="1" x14ac:dyDescent="0.3"/>
    <row r="738" s="8" customFormat="1" x14ac:dyDescent="0.3"/>
    <row r="739" s="8" customFormat="1" x14ac:dyDescent="0.3"/>
    <row r="740" s="8" customFormat="1" x14ac:dyDescent="0.3"/>
    <row r="741" s="8" customFormat="1" x14ac:dyDescent="0.3"/>
    <row r="742" s="8" customFormat="1" x14ac:dyDescent="0.3"/>
    <row r="743" s="8" customFormat="1" x14ac:dyDescent="0.3"/>
    <row r="744" s="8" customFormat="1" x14ac:dyDescent="0.3"/>
    <row r="745" s="8" customFormat="1" x14ac:dyDescent="0.3"/>
    <row r="746" s="8" customFormat="1" x14ac:dyDescent="0.3"/>
    <row r="747" s="8" customFormat="1" x14ac:dyDescent="0.3"/>
    <row r="748" s="8" customFormat="1" x14ac:dyDescent="0.3"/>
    <row r="749" s="8" customFormat="1" x14ac:dyDescent="0.3"/>
    <row r="750" s="8" customFormat="1" x14ac:dyDescent="0.3"/>
    <row r="751" s="8" customFormat="1" x14ac:dyDescent="0.3"/>
    <row r="752" s="8" customFormat="1" x14ac:dyDescent="0.3"/>
    <row r="753" s="8" customFormat="1" x14ac:dyDescent="0.3"/>
    <row r="754" s="8" customFormat="1" x14ac:dyDescent="0.3"/>
    <row r="755" s="8" customFormat="1" x14ac:dyDescent="0.3"/>
    <row r="756" s="8" customFormat="1" x14ac:dyDescent="0.3"/>
    <row r="757" s="8" customFormat="1" x14ac:dyDescent="0.3"/>
    <row r="758" s="8" customFormat="1" x14ac:dyDescent="0.3"/>
    <row r="759" s="8" customFormat="1" x14ac:dyDescent="0.3"/>
    <row r="760" s="8" customFormat="1" x14ac:dyDescent="0.3"/>
    <row r="761" s="8" customFormat="1" x14ac:dyDescent="0.3"/>
    <row r="762" s="8" customFormat="1" x14ac:dyDescent="0.3"/>
    <row r="763" s="8" customFormat="1" x14ac:dyDescent="0.3"/>
    <row r="764" s="8" customFormat="1" x14ac:dyDescent="0.3"/>
    <row r="765" s="8" customFormat="1" x14ac:dyDescent="0.3"/>
    <row r="766" s="8" customFormat="1" x14ac:dyDescent="0.3"/>
    <row r="767" s="8" customFormat="1" x14ac:dyDescent="0.3"/>
    <row r="768" s="8" customFormat="1" x14ac:dyDescent="0.3"/>
    <row r="769" s="8" customFormat="1" x14ac:dyDescent="0.3"/>
    <row r="770" s="8" customFormat="1" x14ac:dyDescent="0.3"/>
    <row r="771" s="8" customFormat="1" x14ac:dyDescent="0.3"/>
    <row r="772" s="8" customFormat="1" x14ac:dyDescent="0.3"/>
    <row r="773" s="8" customFormat="1" x14ac:dyDescent="0.3"/>
    <row r="774" s="8" customFormat="1" x14ac:dyDescent="0.3"/>
    <row r="775" s="8" customFormat="1" x14ac:dyDescent="0.3"/>
    <row r="776" s="8" customFormat="1" x14ac:dyDescent="0.3"/>
    <row r="777" s="8" customFormat="1" x14ac:dyDescent="0.3"/>
    <row r="778" s="8" customFormat="1" x14ac:dyDescent="0.3"/>
    <row r="779" s="8" customFormat="1" x14ac:dyDescent="0.3"/>
    <row r="780" s="8" customFormat="1" x14ac:dyDescent="0.3"/>
    <row r="781" s="8" customFormat="1" x14ac:dyDescent="0.3"/>
    <row r="782" s="8" customFormat="1" x14ac:dyDescent="0.3"/>
    <row r="783" s="8" customFormat="1" x14ac:dyDescent="0.3"/>
    <row r="784" s="8" customFormat="1" x14ac:dyDescent="0.3"/>
    <row r="785" s="8" customFormat="1" x14ac:dyDescent="0.3"/>
    <row r="786" s="8" customFormat="1" x14ac:dyDescent="0.3"/>
    <row r="787" s="8" customFormat="1" x14ac:dyDescent="0.3"/>
    <row r="788" s="8" customFormat="1" x14ac:dyDescent="0.3"/>
    <row r="789" s="8" customFormat="1" x14ac:dyDescent="0.3"/>
    <row r="790" s="8" customFormat="1" x14ac:dyDescent="0.3"/>
    <row r="791" s="8" customFormat="1" x14ac:dyDescent="0.3"/>
    <row r="792" s="8" customFormat="1" x14ac:dyDescent="0.3"/>
    <row r="793" s="8" customFormat="1" x14ac:dyDescent="0.3"/>
    <row r="794" s="8" customFormat="1" x14ac:dyDescent="0.3"/>
    <row r="795" s="8" customFormat="1" x14ac:dyDescent="0.3"/>
    <row r="796" s="8" customFormat="1" x14ac:dyDescent="0.3"/>
    <row r="797" s="8" customFormat="1" x14ac:dyDescent="0.3"/>
    <row r="798" s="8" customFormat="1" x14ac:dyDescent="0.3"/>
    <row r="799" s="8" customFormat="1" x14ac:dyDescent="0.3"/>
    <row r="800" s="8" customFormat="1" x14ac:dyDescent="0.3"/>
    <row r="801" s="8" customFormat="1" x14ac:dyDescent="0.3"/>
    <row r="802" s="8" customFormat="1" x14ac:dyDescent="0.3"/>
    <row r="803" s="8" customFormat="1" x14ac:dyDescent="0.3"/>
    <row r="804" s="8" customFormat="1" x14ac:dyDescent="0.3"/>
    <row r="805" s="8" customFormat="1" x14ac:dyDescent="0.3"/>
    <row r="806" s="8" customFormat="1" x14ac:dyDescent="0.3"/>
    <row r="807" s="8" customFormat="1" x14ac:dyDescent="0.3"/>
    <row r="808" s="8" customFormat="1" x14ac:dyDescent="0.3"/>
    <row r="809" s="8" customFormat="1" x14ac:dyDescent="0.3"/>
    <row r="810" s="8" customFormat="1" x14ac:dyDescent="0.3"/>
    <row r="811" s="8" customFormat="1" x14ac:dyDescent="0.3"/>
    <row r="812" s="8" customFormat="1" x14ac:dyDescent="0.3"/>
    <row r="813" s="8" customFormat="1" x14ac:dyDescent="0.3"/>
    <row r="814" s="8" customFormat="1" x14ac:dyDescent="0.3"/>
    <row r="815" s="8" customFormat="1" x14ac:dyDescent="0.3"/>
    <row r="816" s="8" customFormat="1" x14ac:dyDescent="0.3"/>
    <row r="817" s="8" customFormat="1" x14ac:dyDescent="0.3"/>
    <row r="818" s="8" customFormat="1" x14ac:dyDescent="0.3"/>
    <row r="819" s="8" customFormat="1" x14ac:dyDescent="0.3"/>
    <row r="820" s="8" customFormat="1" x14ac:dyDescent="0.3"/>
    <row r="821" s="8" customFormat="1" x14ac:dyDescent="0.3"/>
    <row r="822" s="8" customFormat="1" x14ac:dyDescent="0.3"/>
    <row r="823" s="8" customFormat="1" x14ac:dyDescent="0.3"/>
    <row r="824" s="8" customFormat="1" x14ac:dyDescent="0.3"/>
    <row r="825" s="8" customFormat="1" x14ac:dyDescent="0.3"/>
    <row r="826" s="8" customFormat="1" x14ac:dyDescent="0.3"/>
    <row r="827" s="8" customFormat="1" x14ac:dyDescent="0.3"/>
    <row r="828" s="8" customFormat="1" x14ac:dyDescent="0.3"/>
    <row r="829" s="8" customFormat="1" x14ac:dyDescent="0.3"/>
    <row r="830" s="8" customFormat="1" x14ac:dyDescent="0.3"/>
    <row r="831" s="8" customFormat="1" x14ac:dyDescent="0.3"/>
    <row r="832" s="8" customFormat="1" x14ac:dyDescent="0.3"/>
    <row r="833" s="8" customFormat="1" x14ac:dyDescent="0.3"/>
    <row r="834" s="8" customFormat="1" x14ac:dyDescent="0.3"/>
    <row r="835" s="8" customFormat="1" x14ac:dyDescent="0.3"/>
    <row r="836" s="8" customFormat="1" x14ac:dyDescent="0.3"/>
    <row r="837" s="8" customFormat="1" x14ac:dyDescent="0.3"/>
    <row r="838" s="8" customFormat="1" x14ac:dyDescent="0.3"/>
    <row r="839" s="8" customFormat="1" x14ac:dyDescent="0.3"/>
    <row r="840" s="8" customFormat="1" x14ac:dyDescent="0.3"/>
    <row r="841" s="8" customFormat="1" x14ac:dyDescent="0.3"/>
    <row r="842" s="8" customFormat="1" x14ac:dyDescent="0.3"/>
    <row r="843" s="8" customFormat="1" x14ac:dyDescent="0.3"/>
    <row r="844" s="8" customFormat="1" x14ac:dyDescent="0.3"/>
    <row r="845" s="8" customFormat="1" x14ac:dyDescent="0.3"/>
    <row r="846" s="8" customFormat="1" x14ac:dyDescent="0.3"/>
    <row r="847" s="8" customFormat="1" x14ac:dyDescent="0.3"/>
    <row r="848" s="8" customFormat="1" x14ac:dyDescent="0.3"/>
    <row r="849" s="8" customFormat="1" x14ac:dyDescent="0.3"/>
    <row r="850" s="8" customFormat="1" x14ac:dyDescent="0.3"/>
    <row r="851" s="8" customFormat="1" x14ac:dyDescent="0.3"/>
    <row r="852" s="8" customFormat="1" x14ac:dyDescent="0.3"/>
    <row r="853" s="8" customFormat="1" x14ac:dyDescent="0.3"/>
    <row r="854" s="8" customFormat="1" x14ac:dyDescent="0.3"/>
    <row r="855" s="8" customFormat="1" x14ac:dyDescent="0.3"/>
    <row r="856" s="8" customFormat="1" x14ac:dyDescent="0.3"/>
    <row r="857" s="8" customFormat="1" x14ac:dyDescent="0.3"/>
    <row r="858" s="8" customFormat="1" x14ac:dyDescent="0.3"/>
    <row r="859" s="8" customFormat="1" x14ac:dyDescent="0.3"/>
    <row r="860" s="8" customFormat="1" x14ac:dyDescent="0.3"/>
    <row r="861" s="8" customFormat="1" x14ac:dyDescent="0.3"/>
    <row r="862" s="8" customFormat="1" x14ac:dyDescent="0.3"/>
    <row r="863" s="8" customFormat="1" x14ac:dyDescent="0.3"/>
    <row r="864" s="8" customFormat="1" x14ac:dyDescent="0.3"/>
    <row r="865" s="8" customFormat="1" x14ac:dyDescent="0.3"/>
    <row r="866" s="8" customFormat="1" x14ac:dyDescent="0.3"/>
    <row r="867" s="8" customFormat="1" x14ac:dyDescent="0.3"/>
    <row r="868" s="8" customFormat="1" x14ac:dyDescent="0.3"/>
    <row r="869" s="8" customFormat="1" x14ac:dyDescent="0.3"/>
    <row r="870" s="8" customFormat="1" x14ac:dyDescent="0.3"/>
    <row r="871" s="8" customFormat="1" x14ac:dyDescent="0.3"/>
    <row r="872" s="8" customFormat="1" x14ac:dyDescent="0.3"/>
    <row r="873" s="8" customFormat="1" x14ac:dyDescent="0.3"/>
    <row r="874" s="8" customFormat="1" x14ac:dyDescent="0.3"/>
    <row r="875" s="8" customFormat="1" x14ac:dyDescent="0.3"/>
    <row r="876" s="8" customFormat="1" x14ac:dyDescent="0.3"/>
    <row r="877" s="8" customFormat="1" x14ac:dyDescent="0.3"/>
    <row r="878" s="8" customFormat="1" x14ac:dyDescent="0.3"/>
    <row r="879" s="8" customFormat="1" x14ac:dyDescent="0.3"/>
    <row r="880" s="8" customFormat="1" x14ac:dyDescent="0.3"/>
    <row r="881" s="8" customFormat="1" x14ac:dyDescent="0.3"/>
    <row r="882" s="8" customFormat="1" x14ac:dyDescent="0.3"/>
    <row r="883" s="8" customFormat="1" x14ac:dyDescent="0.3"/>
    <row r="884" s="8" customFormat="1" x14ac:dyDescent="0.3"/>
    <row r="885" s="8" customFormat="1" x14ac:dyDescent="0.3"/>
    <row r="886" s="8" customFormat="1" x14ac:dyDescent="0.3"/>
    <row r="887" s="8" customFormat="1" x14ac:dyDescent="0.3"/>
    <row r="888" s="8" customFormat="1" x14ac:dyDescent="0.3"/>
    <row r="889" s="8" customFormat="1" x14ac:dyDescent="0.3"/>
    <row r="890" s="8" customFormat="1" x14ac:dyDescent="0.3"/>
    <row r="891" s="8" customFormat="1" x14ac:dyDescent="0.3"/>
    <row r="892" s="8" customFormat="1" x14ac:dyDescent="0.3"/>
    <row r="893" s="8" customFormat="1" x14ac:dyDescent="0.3"/>
    <row r="894" s="8" customFormat="1" x14ac:dyDescent="0.3"/>
    <row r="895" s="8" customFormat="1" x14ac:dyDescent="0.3"/>
    <row r="896" s="8" customFormat="1" x14ac:dyDescent="0.3"/>
    <row r="897" s="8" customFormat="1" x14ac:dyDescent="0.3"/>
    <row r="898" s="8" customFormat="1" x14ac:dyDescent="0.3"/>
    <row r="899" s="8" customFormat="1" x14ac:dyDescent="0.3"/>
    <row r="900" s="8" customFormat="1" x14ac:dyDescent="0.3"/>
    <row r="901" s="8" customFormat="1" x14ac:dyDescent="0.3"/>
    <row r="902" s="8" customFormat="1" x14ac:dyDescent="0.3"/>
    <row r="903" s="8" customFormat="1" x14ac:dyDescent="0.3"/>
    <row r="904" s="8" customFormat="1" x14ac:dyDescent="0.3"/>
    <row r="905" s="8" customFormat="1" x14ac:dyDescent="0.3"/>
    <row r="906" s="8" customFormat="1" x14ac:dyDescent="0.3"/>
    <row r="907" s="8" customFormat="1" x14ac:dyDescent="0.3"/>
    <row r="908" s="8" customFormat="1" x14ac:dyDescent="0.3"/>
    <row r="909" s="8" customFormat="1" x14ac:dyDescent="0.3"/>
    <row r="910" s="8" customFormat="1" x14ac:dyDescent="0.3"/>
    <row r="911" s="8" customFormat="1" x14ac:dyDescent="0.3"/>
    <row r="912" s="8" customFormat="1" x14ac:dyDescent="0.3"/>
    <row r="913" s="8" customFormat="1" x14ac:dyDescent="0.3"/>
    <row r="914" s="8" customFormat="1" x14ac:dyDescent="0.3"/>
    <row r="915" s="8" customFormat="1" x14ac:dyDescent="0.3"/>
    <row r="916" s="8" customFormat="1" x14ac:dyDescent="0.3"/>
    <row r="917" s="8" customFormat="1" x14ac:dyDescent="0.3"/>
    <row r="918" s="8" customFormat="1" x14ac:dyDescent="0.3"/>
    <row r="919" s="8" customFormat="1" x14ac:dyDescent="0.3"/>
    <row r="920" s="8" customFormat="1" x14ac:dyDescent="0.3"/>
    <row r="921" s="8" customFormat="1" x14ac:dyDescent="0.3"/>
    <row r="922" s="8" customFormat="1" x14ac:dyDescent="0.3"/>
    <row r="923" s="8" customFormat="1" x14ac:dyDescent="0.3"/>
    <row r="924" s="8" customFormat="1" x14ac:dyDescent="0.3"/>
    <row r="925" s="8" customFormat="1" x14ac:dyDescent="0.3"/>
    <row r="926" s="8" customFormat="1" x14ac:dyDescent="0.3"/>
    <row r="927" s="8" customFormat="1" x14ac:dyDescent="0.3"/>
    <row r="928" s="8" customFormat="1" x14ac:dyDescent="0.3"/>
    <row r="929" s="8" customFormat="1" x14ac:dyDescent="0.3"/>
    <row r="930" s="8" customFormat="1" x14ac:dyDescent="0.3"/>
    <row r="931" s="8" customFormat="1" x14ac:dyDescent="0.3"/>
    <row r="932" s="8" customFormat="1" x14ac:dyDescent="0.3"/>
    <row r="933" s="8" customFormat="1" x14ac:dyDescent="0.3"/>
    <row r="934" s="8" customFormat="1" x14ac:dyDescent="0.3"/>
    <row r="935" s="8" customFormat="1" x14ac:dyDescent="0.3"/>
    <row r="936" s="8" customFormat="1" x14ac:dyDescent="0.3"/>
    <row r="937" s="8" customFormat="1" x14ac:dyDescent="0.3"/>
    <row r="938" s="8" customFormat="1" x14ac:dyDescent="0.3"/>
    <row r="939" s="8" customFormat="1" x14ac:dyDescent="0.3"/>
    <row r="940" s="8" customFormat="1" x14ac:dyDescent="0.3"/>
    <row r="941" s="8" customFormat="1" x14ac:dyDescent="0.3"/>
    <row r="942" s="8" customFormat="1" x14ac:dyDescent="0.3"/>
    <row r="943" s="8" customFormat="1" x14ac:dyDescent="0.3"/>
    <row r="944" s="8" customFormat="1" x14ac:dyDescent="0.3"/>
    <row r="945" s="8" customFormat="1" x14ac:dyDescent="0.3"/>
    <row r="946" s="8" customFormat="1" x14ac:dyDescent="0.3"/>
    <row r="947" s="8" customFormat="1" x14ac:dyDescent="0.3"/>
    <row r="948" s="8" customFormat="1" x14ac:dyDescent="0.3"/>
    <row r="949" s="8" customFormat="1" x14ac:dyDescent="0.3"/>
    <row r="950" s="8" customFormat="1" x14ac:dyDescent="0.3"/>
    <row r="951" s="8" customFormat="1" x14ac:dyDescent="0.3"/>
    <row r="952" s="8" customFormat="1" x14ac:dyDescent="0.3"/>
    <row r="953" s="8" customFormat="1" x14ac:dyDescent="0.3"/>
    <row r="954" s="8" customFormat="1" x14ac:dyDescent="0.3"/>
    <row r="955" s="8" customFormat="1" x14ac:dyDescent="0.3"/>
    <row r="956" s="8" customFormat="1" x14ac:dyDescent="0.3"/>
    <row r="957" s="8" customFormat="1" x14ac:dyDescent="0.3"/>
    <row r="958" s="8" customFormat="1" x14ac:dyDescent="0.3"/>
    <row r="959" s="8" customFormat="1" x14ac:dyDescent="0.3"/>
    <row r="960" s="8" customFormat="1" x14ac:dyDescent="0.3"/>
    <row r="961" s="8" customFormat="1" x14ac:dyDescent="0.3"/>
    <row r="962" s="8" customFormat="1" x14ac:dyDescent="0.3"/>
    <row r="963" s="8" customFormat="1" x14ac:dyDescent="0.3"/>
    <row r="964" s="8" customFormat="1" x14ac:dyDescent="0.3"/>
    <row r="965" s="8" customFormat="1" x14ac:dyDescent="0.3"/>
    <row r="966" s="8" customFormat="1" x14ac:dyDescent="0.3"/>
    <row r="967" s="8" customFormat="1" x14ac:dyDescent="0.3"/>
    <row r="968" s="8" customFormat="1" x14ac:dyDescent="0.3"/>
    <row r="969" s="8" customFormat="1" x14ac:dyDescent="0.3"/>
    <row r="970" s="8" customFormat="1" x14ac:dyDescent="0.3"/>
    <row r="971" s="8" customFormat="1" x14ac:dyDescent="0.3"/>
    <row r="972" s="8" customFormat="1" x14ac:dyDescent="0.3"/>
    <row r="973" s="8" customFormat="1" x14ac:dyDescent="0.3"/>
    <row r="974" s="8" customFormat="1" x14ac:dyDescent="0.3"/>
    <row r="975" s="8" customFormat="1" x14ac:dyDescent="0.3"/>
    <row r="976" s="8" customFormat="1" x14ac:dyDescent="0.3"/>
    <row r="977" s="8" customFormat="1" x14ac:dyDescent="0.3"/>
    <row r="978" s="8" customFormat="1" x14ac:dyDescent="0.3"/>
    <row r="979" s="8" customFormat="1" x14ac:dyDescent="0.3"/>
    <row r="980" s="8" customFormat="1" x14ac:dyDescent="0.3"/>
    <row r="981" s="8" customFormat="1" x14ac:dyDescent="0.3"/>
    <row r="982" s="8" customFormat="1" x14ac:dyDescent="0.3"/>
    <row r="983" s="8" customFormat="1" x14ac:dyDescent="0.3"/>
    <row r="984" s="8" customFormat="1" x14ac:dyDescent="0.3"/>
    <row r="985" s="8" customFormat="1" x14ac:dyDescent="0.3"/>
    <row r="986" s="8" customFormat="1" x14ac:dyDescent="0.3"/>
    <row r="987" s="8" customFormat="1" x14ac:dyDescent="0.3"/>
    <row r="988" s="8" customFormat="1" x14ac:dyDescent="0.3"/>
    <row r="989" s="8" customFormat="1" x14ac:dyDescent="0.3"/>
    <row r="990" s="8" customFormat="1" x14ac:dyDescent="0.3"/>
    <row r="991" s="8" customFormat="1" x14ac:dyDescent="0.3"/>
    <row r="992" s="8" customFormat="1" x14ac:dyDescent="0.3"/>
    <row r="993" s="8" customFormat="1" x14ac:dyDescent="0.3"/>
    <row r="994" s="8" customFormat="1" x14ac:dyDescent="0.3"/>
    <row r="995" s="8" customFormat="1" x14ac:dyDescent="0.3"/>
    <row r="996" s="8" customFormat="1" x14ac:dyDescent="0.3"/>
    <row r="997" s="8" customFormat="1" x14ac:dyDescent="0.3"/>
    <row r="998" s="8" customFormat="1" x14ac:dyDescent="0.3"/>
    <row r="999" s="8" customFormat="1" x14ac:dyDescent="0.3"/>
    <row r="1000" s="8" customFormat="1" x14ac:dyDescent="0.3"/>
    <row r="1001" s="8" customFormat="1" x14ac:dyDescent="0.3"/>
    <row r="1002" s="8" customFormat="1" x14ac:dyDescent="0.3"/>
    <row r="1003" s="8" customFormat="1" x14ac:dyDescent="0.3"/>
    <row r="1004" s="8" customFormat="1" x14ac:dyDescent="0.3"/>
    <row r="1005" s="8" customFormat="1" x14ac:dyDescent="0.3"/>
    <row r="1006" s="8" customFormat="1" x14ac:dyDescent="0.3"/>
    <row r="1007" s="8" customFormat="1" x14ac:dyDescent="0.3"/>
    <row r="1008" s="8" customFormat="1" x14ac:dyDescent="0.3"/>
    <row r="1009" s="8" customFormat="1" x14ac:dyDescent="0.3"/>
    <row r="1010" s="8" customFormat="1" x14ac:dyDescent="0.3"/>
    <row r="1011" s="8" customFormat="1" x14ac:dyDescent="0.3"/>
    <row r="1012" s="8" customFormat="1" x14ac:dyDescent="0.3"/>
    <row r="1013" s="8" customFormat="1" x14ac:dyDescent="0.3"/>
    <row r="1014" s="8" customFormat="1" x14ac:dyDescent="0.3"/>
    <row r="1015" s="8" customFormat="1" x14ac:dyDescent="0.3"/>
    <row r="1016" s="8" customFormat="1" x14ac:dyDescent="0.3"/>
    <row r="1017" s="8" customFormat="1" x14ac:dyDescent="0.3"/>
    <row r="1018" s="8" customFormat="1" x14ac:dyDescent="0.3"/>
    <row r="1019" s="8" customFormat="1" x14ac:dyDescent="0.3"/>
    <row r="1020" s="8" customFormat="1" x14ac:dyDescent="0.3"/>
    <row r="1021" s="8" customFormat="1" x14ac:dyDescent="0.3"/>
    <row r="1022" s="8" customFormat="1" x14ac:dyDescent="0.3"/>
    <row r="1023" s="8" customFormat="1" x14ac:dyDescent="0.3"/>
    <row r="1024" s="8" customFormat="1" x14ac:dyDescent="0.3"/>
    <row r="1025" s="8" customFormat="1" x14ac:dyDescent="0.3"/>
    <row r="1026" s="8" customFormat="1" x14ac:dyDescent="0.3"/>
    <row r="1027" s="8" customFormat="1" x14ac:dyDescent="0.3"/>
    <row r="1028" s="8" customFormat="1" x14ac:dyDescent="0.3"/>
    <row r="1029" s="8" customFormat="1" x14ac:dyDescent="0.3"/>
    <row r="1030" s="8" customFormat="1" x14ac:dyDescent="0.3"/>
    <row r="1031" s="8" customFormat="1" x14ac:dyDescent="0.3"/>
    <row r="1032" s="8" customFormat="1" x14ac:dyDescent="0.3"/>
    <row r="1033" s="8" customFormat="1" x14ac:dyDescent="0.3"/>
    <row r="1034" s="8" customFormat="1" x14ac:dyDescent="0.3"/>
    <row r="1035" s="8" customFormat="1" x14ac:dyDescent="0.3"/>
    <row r="1036" s="8" customFormat="1" x14ac:dyDescent="0.3"/>
    <row r="1037" s="8" customFormat="1" x14ac:dyDescent="0.3"/>
    <row r="1038" s="8" customFormat="1" x14ac:dyDescent="0.3"/>
    <row r="1039" s="8" customFormat="1" x14ac:dyDescent="0.3"/>
    <row r="1040" s="8" customFormat="1" x14ac:dyDescent="0.3"/>
    <row r="1041" s="8" customFormat="1" x14ac:dyDescent="0.3"/>
    <row r="1042" s="8" customFormat="1" x14ac:dyDescent="0.3"/>
    <row r="1043" s="8" customFormat="1" x14ac:dyDescent="0.3"/>
    <row r="1044" s="8" customFormat="1" x14ac:dyDescent="0.3"/>
    <row r="1045" s="8" customFormat="1" x14ac:dyDescent="0.3"/>
    <row r="1046" s="8" customFormat="1" x14ac:dyDescent="0.3"/>
    <row r="1047" s="8" customFormat="1" x14ac:dyDescent="0.3"/>
    <row r="1048" s="8" customFormat="1" x14ac:dyDescent="0.3"/>
    <row r="1049" s="8" customFormat="1" x14ac:dyDescent="0.3"/>
    <row r="1050" s="8" customFormat="1" x14ac:dyDescent="0.3"/>
    <row r="1051" s="8" customFormat="1" x14ac:dyDescent="0.3"/>
    <row r="1052" s="8" customFormat="1" x14ac:dyDescent="0.3"/>
    <row r="1053" s="8" customFormat="1" x14ac:dyDescent="0.3"/>
    <row r="1054" s="8" customFormat="1" x14ac:dyDescent="0.3"/>
    <row r="1055" s="8" customFormat="1" x14ac:dyDescent="0.3"/>
    <row r="1056" s="8" customFormat="1" x14ac:dyDescent="0.3"/>
    <row r="1057" s="8" customFormat="1" x14ac:dyDescent="0.3"/>
    <row r="1058" s="8" customFormat="1" x14ac:dyDescent="0.3"/>
    <row r="1059" s="8" customFormat="1" x14ac:dyDescent="0.3"/>
    <row r="1060" s="8" customFormat="1" x14ac:dyDescent="0.3"/>
    <row r="1061" s="8" customFormat="1" x14ac:dyDescent="0.3"/>
    <row r="1062" s="8" customFormat="1" x14ac:dyDescent="0.3"/>
    <row r="1063" s="8" customFormat="1" x14ac:dyDescent="0.3"/>
    <row r="1064" s="8" customFormat="1" x14ac:dyDescent="0.3"/>
    <row r="1065" s="8" customFormat="1" x14ac:dyDescent="0.3"/>
    <row r="1066" s="8" customFormat="1" x14ac:dyDescent="0.3"/>
    <row r="1067" s="8" customFormat="1" x14ac:dyDescent="0.3"/>
    <row r="1068" s="8" customFormat="1" x14ac:dyDescent="0.3"/>
    <row r="1069" s="8" customFormat="1" x14ac:dyDescent="0.3"/>
    <row r="1070" s="8" customFormat="1" x14ac:dyDescent="0.3"/>
    <row r="1071" s="8" customFormat="1" x14ac:dyDescent="0.3"/>
    <row r="1072" s="8" customFormat="1" x14ac:dyDescent="0.3"/>
    <row r="1073" s="8" customFormat="1" x14ac:dyDescent="0.3"/>
    <row r="1074" s="8" customFormat="1" x14ac:dyDescent="0.3"/>
    <row r="1075" s="8" customFormat="1" x14ac:dyDescent="0.3"/>
    <row r="1076" s="8" customFormat="1" x14ac:dyDescent="0.3"/>
    <row r="1077" s="8" customFormat="1" x14ac:dyDescent="0.3"/>
    <row r="1078" s="8" customFormat="1" x14ac:dyDescent="0.3"/>
    <row r="1079" s="8" customFormat="1" x14ac:dyDescent="0.3"/>
    <row r="1080" s="8" customFormat="1" x14ac:dyDescent="0.3"/>
    <row r="1081" s="8" customFormat="1" x14ac:dyDescent="0.3"/>
    <row r="1082" s="8" customFormat="1" x14ac:dyDescent="0.3"/>
    <row r="1083" s="8" customFormat="1" x14ac:dyDescent="0.3"/>
    <row r="1084" s="8" customFormat="1" x14ac:dyDescent="0.3"/>
    <row r="1085" s="8" customFormat="1" x14ac:dyDescent="0.3"/>
    <row r="1086" s="8" customFormat="1" x14ac:dyDescent="0.3"/>
    <row r="1087" s="8" customFormat="1" x14ac:dyDescent="0.3"/>
    <row r="1088" s="8" customFormat="1" x14ac:dyDescent="0.3"/>
    <row r="1089" s="8" customFormat="1" x14ac:dyDescent="0.3"/>
    <row r="1090" s="8" customFormat="1" x14ac:dyDescent="0.3"/>
    <row r="1091" s="8" customFormat="1" x14ac:dyDescent="0.3"/>
    <row r="1092" s="8" customFormat="1" x14ac:dyDescent="0.3"/>
    <row r="1093" s="8" customFormat="1" x14ac:dyDescent="0.3"/>
    <row r="1094" s="8" customFormat="1" x14ac:dyDescent="0.3"/>
    <row r="1095" s="8" customFormat="1" x14ac:dyDescent="0.3"/>
    <row r="1096" s="8" customFormat="1" x14ac:dyDescent="0.3"/>
    <row r="1097" s="8" customFormat="1" x14ac:dyDescent="0.3"/>
    <row r="1098" s="8" customFormat="1" x14ac:dyDescent="0.3"/>
    <row r="1099" s="8" customFormat="1" x14ac:dyDescent="0.3"/>
    <row r="1100" s="8" customFormat="1" x14ac:dyDescent="0.3"/>
    <row r="1101" s="8" customFormat="1" x14ac:dyDescent="0.3"/>
    <row r="1102" s="8" customFormat="1" x14ac:dyDescent="0.3"/>
    <row r="1103" s="8" customFormat="1" x14ac:dyDescent="0.3"/>
    <row r="1104" s="8" customFormat="1" x14ac:dyDescent="0.3"/>
    <row r="1105" s="8" customFormat="1" x14ac:dyDescent="0.3"/>
    <row r="1106" s="8" customFormat="1" x14ac:dyDescent="0.3"/>
    <row r="1107" s="8" customFormat="1" x14ac:dyDescent="0.3"/>
    <row r="1108" s="8" customFormat="1" x14ac:dyDescent="0.3"/>
    <row r="1109" s="8" customFormat="1" x14ac:dyDescent="0.3"/>
    <row r="1110" s="8" customFormat="1" x14ac:dyDescent="0.3"/>
    <row r="1111" s="8" customFormat="1" x14ac:dyDescent="0.3"/>
    <row r="1112" s="8" customFormat="1" x14ac:dyDescent="0.3"/>
    <row r="1113" s="8" customFormat="1" x14ac:dyDescent="0.3"/>
    <row r="1114" s="8" customFormat="1" x14ac:dyDescent="0.3"/>
    <row r="1115" s="8" customFormat="1" x14ac:dyDescent="0.3"/>
    <row r="1116" s="8" customFormat="1" x14ac:dyDescent="0.3"/>
    <row r="1117" s="8" customFormat="1" x14ac:dyDescent="0.3"/>
    <row r="1118" s="8" customFormat="1" x14ac:dyDescent="0.3"/>
    <row r="1119" s="8" customFormat="1" x14ac:dyDescent="0.3"/>
    <row r="1120" s="8" customFormat="1" x14ac:dyDescent="0.3"/>
    <row r="1121" s="8" customFormat="1" x14ac:dyDescent="0.3"/>
    <row r="1122" s="8" customFormat="1" x14ac:dyDescent="0.3"/>
    <row r="1123" s="8" customFormat="1" x14ac:dyDescent="0.3"/>
    <row r="1124" s="8" customFormat="1" x14ac:dyDescent="0.3"/>
    <row r="1125" s="8" customFormat="1" x14ac:dyDescent="0.3"/>
    <row r="1126" s="8" customFormat="1" x14ac:dyDescent="0.3"/>
    <row r="1127" s="8" customFormat="1" x14ac:dyDescent="0.3"/>
    <row r="1128" s="8" customFormat="1" x14ac:dyDescent="0.3"/>
    <row r="1129" s="8" customFormat="1" x14ac:dyDescent="0.3"/>
    <row r="1130" s="8" customFormat="1" x14ac:dyDescent="0.3"/>
    <row r="1131" s="8" customFormat="1" x14ac:dyDescent="0.3"/>
    <row r="1132" s="8" customFormat="1" x14ac:dyDescent="0.3"/>
    <row r="1133" s="8" customFormat="1" x14ac:dyDescent="0.3"/>
    <row r="1134" s="8" customFormat="1" x14ac:dyDescent="0.3"/>
    <row r="1135" s="8" customFormat="1" x14ac:dyDescent="0.3"/>
    <row r="1136" s="8" customFormat="1" x14ac:dyDescent="0.3"/>
    <row r="1137" s="8" customFormat="1" x14ac:dyDescent="0.3"/>
    <row r="1138" s="8" customFormat="1" x14ac:dyDescent="0.3"/>
    <row r="1139" s="8" customFormat="1" x14ac:dyDescent="0.3"/>
    <row r="1140" s="8" customFormat="1" x14ac:dyDescent="0.3"/>
    <row r="1141" s="8" customFormat="1" x14ac:dyDescent="0.3"/>
    <row r="1142" s="8" customFormat="1" x14ac:dyDescent="0.3"/>
    <row r="1143" s="8" customFormat="1" x14ac:dyDescent="0.3"/>
    <row r="1144" s="8" customFormat="1" x14ac:dyDescent="0.3"/>
    <row r="1145" s="8" customFormat="1" x14ac:dyDescent="0.3"/>
    <row r="1146" s="8" customFormat="1" x14ac:dyDescent="0.3"/>
    <row r="1147" s="8" customFormat="1" x14ac:dyDescent="0.3"/>
    <row r="1148" s="8" customFormat="1" x14ac:dyDescent="0.3"/>
    <row r="1149" s="8" customFormat="1" x14ac:dyDescent="0.3"/>
    <row r="1150" s="8" customFormat="1" x14ac:dyDescent="0.3"/>
    <row r="1151" s="8" customFormat="1" x14ac:dyDescent="0.3"/>
    <row r="1152" s="8" customFormat="1" x14ac:dyDescent="0.3"/>
    <row r="1153" s="8" customFormat="1" x14ac:dyDescent="0.3"/>
    <row r="1154" s="8" customFormat="1" x14ac:dyDescent="0.3"/>
    <row r="1155" s="8" customFormat="1" x14ac:dyDescent="0.3"/>
    <row r="1156" s="8" customFormat="1" x14ac:dyDescent="0.3"/>
    <row r="1157" s="8" customFormat="1" x14ac:dyDescent="0.3"/>
    <row r="1158" s="8" customFormat="1" x14ac:dyDescent="0.3"/>
    <row r="1159" s="8" customFormat="1" x14ac:dyDescent="0.3"/>
    <row r="1160" s="8" customFormat="1" x14ac:dyDescent="0.3"/>
    <row r="1161" s="8" customFormat="1" x14ac:dyDescent="0.3"/>
    <row r="1162" s="8" customFormat="1" x14ac:dyDescent="0.3"/>
    <row r="1163" s="8" customFormat="1" x14ac:dyDescent="0.3"/>
    <row r="1164" s="8" customFormat="1" x14ac:dyDescent="0.3"/>
    <row r="1165" s="8" customFormat="1" x14ac:dyDescent="0.3"/>
    <row r="1166" s="8" customFormat="1" x14ac:dyDescent="0.3"/>
    <row r="1167" s="8" customFormat="1" x14ac:dyDescent="0.3"/>
    <row r="1168" s="8" customFormat="1" x14ac:dyDescent="0.3"/>
    <row r="1169" s="8" customFormat="1" x14ac:dyDescent="0.3"/>
    <row r="1170" s="8" customFormat="1" x14ac:dyDescent="0.3"/>
    <row r="1171" s="8" customFormat="1" x14ac:dyDescent="0.3"/>
    <row r="1172" s="8" customFormat="1" x14ac:dyDescent="0.3"/>
    <row r="1173" s="8" customFormat="1" x14ac:dyDescent="0.3"/>
    <row r="1174" s="8" customFormat="1" x14ac:dyDescent="0.3"/>
    <row r="1175" s="8" customFormat="1" x14ac:dyDescent="0.3"/>
    <row r="1176" s="8" customFormat="1" x14ac:dyDescent="0.3"/>
    <row r="1177" s="8" customFormat="1" x14ac:dyDescent="0.3"/>
    <row r="1178" s="8" customFormat="1" x14ac:dyDescent="0.3"/>
    <row r="1179" s="8" customFormat="1" x14ac:dyDescent="0.3"/>
    <row r="1180" s="8" customFormat="1" x14ac:dyDescent="0.3"/>
    <row r="1181" s="8" customFormat="1" x14ac:dyDescent="0.3"/>
    <row r="1182" s="8" customFormat="1" x14ac:dyDescent="0.3"/>
    <row r="1183" s="8" customFormat="1" x14ac:dyDescent="0.3"/>
    <row r="1184" s="8" customFormat="1" x14ac:dyDescent="0.3"/>
    <row r="1185" s="8" customFormat="1" x14ac:dyDescent="0.3"/>
    <row r="1186" s="8" customFormat="1" x14ac:dyDescent="0.3"/>
    <row r="1187" s="8" customFormat="1" x14ac:dyDescent="0.3"/>
    <row r="1188" s="8" customFormat="1" x14ac:dyDescent="0.3"/>
    <row r="1189" s="8" customFormat="1" x14ac:dyDescent="0.3"/>
    <row r="1190" s="8" customFormat="1" x14ac:dyDescent="0.3"/>
    <row r="1191" s="8" customFormat="1" x14ac:dyDescent="0.3"/>
    <row r="1192" s="8" customFormat="1" x14ac:dyDescent="0.3"/>
    <row r="1193" s="8" customFormat="1" x14ac:dyDescent="0.3"/>
    <row r="1194" s="8" customFormat="1" x14ac:dyDescent="0.3"/>
    <row r="1195" s="8" customFormat="1" x14ac:dyDescent="0.3"/>
    <row r="1196" s="8" customFormat="1" x14ac:dyDescent="0.3"/>
    <row r="1197" s="8" customFormat="1" x14ac:dyDescent="0.3"/>
    <row r="1198" s="8" customFormat="1" x14ac:dyDescent="0.3"/>
    <row r="1199" s="8" customFormat="1" x14ac:dyDescent="0.3"/>
    <row r="1200" s="8" customFormat="1" x14ac:dyDescent="0.3"/>
    <row r="1201" s="8" customFormat="1" x14ac:dyDescent="0.3"/>
    <row r="1202" s="8" customFormat="1" x14ac:dyDescent="0.3"/>
    <row r="1203" s="8" customFormat="1" x14ac:dyDescent="0.3"/>
    <row r="1204" s="8" customFormat="1" x14ac:dyDescent="0.3"/>
    <row r="1205" s="8" customFormat="1" x14ac:dyDescent="0.3"/>
    <row r="1206" s="8" customFormat="1" x14ac:dyDescent="0.3"/>
    <row r="1207" s="8" customFormat="1" x14ac:dyDescent="0.3"/>
    <row r="1208" s="8" customFormat="1" x14ac:dyDescent="0.3"/>
    <row r="1209" s="8" customFormat="1" x14ac:dyDescent="0.3"/>
    <row r="1210" s="8" customFormat="1" x14ac:dyDescent="0.3"/>
    <row r="1211" s="8" customFormat="1" x14ac:dyDescent="0.3"/>
    <row r="1212" s="8" customFormat="1" x14ac:dyDescent="0.3"/>
    <row r="1213" s="8" customFormat="1" x14ac:dyDescent="0.3"/>
    <row r="1214" s="8" customFormat="1" x14ac:dyDescent="0.3"/>
    <row r="1215" s="8" customFormat="1" x14ac:dyDescent="0.3"/>
    <row r="1216" s="8" customFormat="1" x14ac:dyDescent="0.3"/>
    <row r="1217" s="8" customFormat="1" x14ac:dyDescent="0.3"/>
    <row r="1218" s="8" customFormat="1" x14ac:dyDescent="0.3"/>
    <row r="1219" s="8" customFormat="1" x14ac:dyDescent="0.3"/>
    <row r="1220" s="8" customFormat="1" x14ac:dyDescent="0.3"/>
    <row r="1221" s="8" customFormat="1" x14ac:dyDescent="0.3"/>
    <row r="1222" s="8" customFormat="1" x14ac:dyDescent="0.3"/>
    <row r="1223" s="8" customFormat="1" x14ac:dyDescent="0.3"/>
    <row r="1224" s="8" customFormat="1" x14ac:dyDescent="0.3"/>
    <row r="1225" s="8" customFormat="1" x14ac:dyDescent="0.3"/>
    <row r="1226" s="8" customFormat="1" x14ac:dyDescent="0.3"/>
    <row r="1227" s="8" customFormat="1" x14ac:dyDescent="0.3"/>
    <row r="1228" s="8" customFormat="1" x14ac:dyDescent="0.3"/>
    <row r="1229" s="8" customFormat="1" x14ac:dyDescent="0.3"/>
    <row r="1230" s="8" customFormat="1" x14ac:dyDescent="0.3"/>
    <row r="1231" s="8" customFormat="1" x14ac:dyDescent="0.3"/>
    <row r="1232" s="8" customFormat="1" x14ac:dyDescent="0.3"/>
    <row r="1233" s="8" customFormat="1" x14ac:dyDescent="0.3"/>
    <row r="1234" s="8" customFormat="1" x14ac:dyDescent="0.3"/>
    <row r="1235" s="8" customFormat="1" x14ac:dyDescent="0.3"/>
    <row r="1236" s="8" customFormat="1" x14ac:dyDescent="0.3"/>
    <row r="1237" s="8" customFormat="1" x14ac:dyDescent="0.3"/>
    <row r="1238" s="8" customFormat="1" x14ac:dyDescent="0.3"/>
    <row r="1239" s="8" customFormat="1" x14ac:dyDescent="0.3"/>
    <row r="1240" s="8" customFormat="1" x14ac:dyDescent="0.3"/>
    <row r="1241" s="8" customFormat="1" x14ac:dyDescent="0.3"/>
    <row r="1242" s="8" customFormat="1" x14ac:dyDescent="0.3"/>
    <row r="1243" s="8" customFormat="1" x14ac:dyDescent="0.3"/>
    <row r="1244" s="8" customFormat="1" x14ac:dyDescent="0.3"/>
    <row r="1245" s="8" customFormat="1" x14ac:dyDescent="0.3"/>
    <row r="1246" s="8" customFormat="1" x14ac:dyDescent="0.3"/>
    <row r="1247" s="8" customFormat="1" x14ac:dyDescent="0.3"/>
    <row r="1248" s="8" customFormat="1" x14ac:dyDescent="0.3"/>
    <row r="1249" s="8" customFormat="1" x14ac:dyDescent="0.3"/>
    <row r="1250" s="8" customFormat="1" x14ac:dyDescent="0.3"/>
    <row r="1251" s="8" customFormat="1" x14ac:dyDescent="0.3"/>
    <row r="1252" s="8" customFormat="1" x14ac:dyDescent="0.3"/>
    <row r="1253" s="8" customFormat="1" x14ac:dyDescent="0.3"/>
    <row r="1254" s="8" customFormat="1" x14ac:dyDescent="0.3"/>
    <row r="1255" s="8" customFormat="1" x14ac:dyDescent="0.3"/>
    <row r="1256" s="8" customFormat="1" x14ac:dyDescent="0.3"/>
    <row r="1257" s="8" customFormat="1" x14ac:dyDescent="0.3"/>
    <row r="1258" s="8" customFormat="1" x14ac:dyDescent="0.3"/>
    <row r="1259" s="8" customFormat="1" x14ac:dyDescent="0.3"/>
    <row r="1260" s="8" customFormat="1" x14ac:dyDescent="0.3"/>
    <row r="1261" s="8" customFormat="1" x14ac:dyDescent="0.3"/>
    <row r="1262" s="8" customFormat="1" x14ac:dyDescent="0.3"/>
    <row r="1263" s="8" customFormat="1" x14ac:dyDescent="0.3"/>
    <row r="1264" s="8" customFormat="1" x14ac:dyDescent="0.3"/>
    <row r="1265" s="8" customFormat="1" x14ac:dyDescent="0.3"/>
    <row r="1266" s="8" customFormat="1" x14ac:dyDescent="0.3"/>
    <row r="1267" s="8" customFormat="1" x14ac:dyDescent="0.3"/>
    <row r="1268" s="8" customFormat="1" x14ac:dyDescent="0.3"/>
    <row r="1269" s="8" customFormat="1" x14ac:dyDescent="0.3"/>
    <row r="1270" s="8" customFormat="1" x14ac:dyDescent="0.3"/>
    <row r="1271" s="8" customFormat="1" x14ac:dyDescent="0.3"/>
    <row r="1272" s="8" customFormat="1" x14ac:dyDescent="0.3"/>
    <row r="1273" s="8" customFormat="1" x14ac:dyDescent="0.3"/>
    <row r="1274" s="8" customFormat="1" x14ac:dyDescent="0.3"/>
    <row r="1275" s="8" customFormat="1" x14ac:dyDescent="0.3"/>
    <row r="1276" s="8" customFormat="1" x14ac:dyDescent="0.3"/>
    <row r="1277" s="8" customFormat="1" x14ac:dyDescent="0.3"/>
    <row r="1278" s="8" customFormat="1" x14ac:dyDescent="0.3"/>
    <row r="1279" s="8" customFormat="1" x14ac:dyDescent="0.3"/>
    <row r="1280" s="8" customFormat="1" x14ac:dyDescent="0.3"/>
    <row r="1281" s="8" customFormat="1" x14ac:dyDescent="0.3"/>
    <row r="1282" s="8" customFormat="1" x14ac:dyDescent="0.3"/>
    <row r="1283" s="8" customFormat="1" x14ac:dyDescent="0.3"/>
    <row r="1284" s="8" customFormat="1" x14ac:dyDescent="0.3"/>
    <row r="1285" s="8" customFormat="1" x14ac:dyDescent="0.3"/>
    <row r="1286" s="8" customFormat="1" x14ac:dyDescent="0.3"/>
    <row r="1287" s="8" customFormat="1" x14ac:dyDescent="0.3"/>
    <row r="1288" s="8" customFormat="1" x14ac:dyDescent="0.3"/>
    <row r="1289" s="8" customFormat="1" x14ac:dyDescent="0.3"/>
    <row r="1290" s="8" customFormat="1" x14ac:dyDescent="0.3"/>
    <row r="1291" s="8" customFormat="1" x14ac:dyDescent="0.3"/>
    <row r="1292" s="8" customFormat="1" x14ac:dyDescent="0.3"/>
    <row r="1293" s="8" customFormat="1" x14ac:dyDescent="0.3"/>
    <row r="1294" s="8" customFormat="1" x14ac:dyDescent="0.3"/>
    <row r="1295" s="8" customFormat="1" x14ac:dyDescent="0.3"/>
    <row r="1296" s="8" customFormat="1" x14ac:dyDescent="0.3"/>
    <row r="1297" s="8" customFormat="1" x14ac:dyDescent="0.3"/>
    <row r="1298" s="8" customFormat="1" x14ac:dyDescent="0.3"/>
    <row r="1299" s="8" customFormat="1" x14ac:dyDescent="0.3"/>
    <row r="1300" s="8" customFormat="1" x14ac:dyDescent="0.3"/>
    <row r="1301" s="8" customFormat="1" x14ac:dyDescent="0.3"/>
    <row r="1302" s="8" customFormat="1" x14ac:dyDescent="0.3"/>
    <row r="1303" s="8" customFormat="1" x14ac:dyDescent="0.3"/>
    <row r="1304" s="8" customFormat="1" x14ac:dyDescent="0.3"/>
    <row r="1305" s="8" customFormat="1" x14ac:dyDescent="0.3"/>
    <row r="1306" s="8" customFormat="1" x14ac:dyDescent="0.3"/>
    <row r="1307" s="8" customFormat="1" x14ac:dyDescent="0.3"/>
    <row r="1308" s="8" customFormat="1" x14ac:dyDescent="0.3"/>
    <row r="1309" s="8" customFormat="1" x14ac:dyDescent="0.3"/>
    <row r="1310" s="8" customFormat="1" x14ac:dyDescent="0.3"/>
    <row r="1311" s="8" customFormat="1" x14ac:dyDescent="0.3"/>
    <row r="1312" s="8" customFormat="1" x14ac:dyDescent="0.3"/>
    <row r="1313" s="8" customFormat="1" x14ac:dyDescent="0.3"/>
    <row r="1314" s="8" customFormat="1" x14ac:dyDescent="0.3"/>
    <row r="1315" s="8" customFormat="1" x14ac:dyDescent="0.3"/>
    <row r="1316" s="8" customFormat="1" x14ac:dyDescent="0.3"/>
    <row r="1317" s="8" customFormat="1" x14ac:dyDescent="0.3"/>
    <row r="1318" s="8" customFormat="1" x14ac:dyDescent="0.3"/>
    <row r="1319" s="8" customFormat="1" x14ac:dyDescent="0.3"/>
    <row r="1320" s="8" customFormat="1" x14ac:dyDescent="0.3"/>
    <row r="1321" s="8" customFormat="1" x14ac:dyDescent="0.3"/>
    <row r="1322" s="8" customFormat="1" x14ac:dyDescent="0.3"/>
    <row r="1323" s="8" customFormat="1" x14ac:dyDescent="0.3"/>
    <row r="1324" s="8" customFormat="1" x14ac:dyDescent="0.3"/>
    <row r="1325" s="8" customFormat="1" x14ac:dyDescent="0.3"/>
    <row r="1326" s="8" customFormat="1" x14ac:dyDescent="0.3"/>
    <row r="1327" s="8" customFormat="1" x14ac:dyDescent="0.3"/>
    <row r="1328" s="8" customFormat="1" x14ac:dyDescent="0.3"/>
    <row r="1329" s="8" customFormat="1" x14ac:dyDescent="0.3"/>
    <row r="1330" s="8" customFormat="1" x14ac:dyDescent="0.3"/>
    <row r="1331" s="8" customFormat="1" x14ac:dyDescent="0.3"/>
    <row r="1332" s="8" customFormat="1" x14ac:dyDescent="0.3"/>
    <row r="1333" s="8" customFormat="1" x14ac:dyDescent="0.3"/>
    <row r="1334" s="8" customFormat="1" x14ac:dyDescent="0.3"/>
    <row r="1335" s="8" customFormat="1" x14ac:dyDescent="0.3"/>
    <row r="1336" s="8" customFormat="1" x14ac:dyDescent="0.3"/>
    <row r="1337" s="8" customFormat="1" x14ac:dyDescent="0.3"/>
    <row r="1338" s="8" customFormat="1" x14ac:dyDescent="0.3"/>
    <row r="1339" s="8" customFormat="1" x14ac:dyDescent="0.3"/>
    <row r="1340" s="8" customFormat="1" x14ac:dyDescent="0.3"/>
    <row r="1341" s="8" customFormat="1" x14ac:dyDescent="0.3"/>
    <row r="1342" s="8" customFormat="1" x14ac:dyDescent="0.3"/>
    <row r="1343" s="8" customFormat="1" x14ac:dyDescent="0.3"/>
    <row r="1344" s="8" customFormat="1" x14ac:dyDescent="0.3"/>
    <row r="1345" s="8" customFormat="1" x14ac:dyDescent="0.3"/>
    <row r="1346" s="8" customFormat="1" x14ac:dyDescent="0.3"/>
    <row r="1347" s="8" customFormat="1" x14ac:dyDescent="0.3"/>
    <row r="1348" s="8" customFormat="1" x14ac:dyDescent="0.3"/>
    <row r="1349" s="8" customFormat="1" x14ac:dyDescent="0.3"/>
    <row r="1350" s="8" customFormat="1" x14ac:dyDescent="0.3"/>
    <row r="1351" s="8" customFormat="1" x14ac:dyDescent="0.3"/>
    <row r="1352" s="8" customFormat="1" x14ac:dyDescent="0.3"/>
    <row r="1353" s="8" customFormat="1" x14ac:dyDescent="0.3"/>
    <row r="1354" s="8" customFormat="1" x14ac:dyDescent="0.3"/>
    <row r="1355" s="8" customFormat="1" x14ac:dyDescent="0.3"/>
    <row r="1356" s="8" customFormat="1" x14ac:dyDescent="0.3"/>
    <row r="1357" s="8" customFormat="1" x14ac:dyDescent="0.3"/>
    <row r="1358" s="8" customFormat="1" x14ac:dyDescent="0.3"/>
    <row r="1359" s="8" customFormat="1" x14ac:dyDescent="0.3"/>
    <row r="1360" s="8" customFormat="1" x14ac:dyDescent="0.3"/>
    <row r="1361" s="8" customFormat="1" x14ac:dyDescent="0.3"/>
    <row r="1362" s="8" customFormat="1" x14ac:dyDescent="0.3"/>
    <row r="1363" s="8" customFormat="1" x14ac:dyDescent="0.3"/>
    <row r="1364" s="8" customFormat="1" x14ac:dyDescent="0.3"/>
    <row r="1365" s="8" customFormat="1" x14ac:dyDescent="0.3"/>
    <row r="1366" s="8" customFormat="1" x14ac:dyDescent="0.3"/>
    <row r="1367" s="8" customFormat="1" x14ac:dyDescent="0.3"/>
    <row r="1368" s="8" customFormat="1" x14ac:dyDescent="0.3"/>
    <row r="1369" s="8" customFormat="1" x14ac:dyDescent="0.3"/>
    <row r="1370" s="8" customFormat="1" x14ac:dyDescent="0.3"/>
    <row r="1371" s="8" customFormat="1" x14ac:dyDescent="0.3"/>
    <row r="1372" s="8" customFormat="1" x14ac:dyDescent="0.3"/>
    <row r="1373" s="8" customFormat="1" x14ac:dyDescent="0.3"/>
    <row r="1374" s="8" customFormat="1" x14ac:dyDescent="0.3"/>
    <row r="1375" s="8" customFormat="1" x14ac:dyDescent="0.3"/>
    <row r="1376" s="8" customFormat="1" x14ac:dyDescent="0.3"/>
    <row r="1377" s="8" customFormat="1" x14ac:dyDescent="0.3"/>
    <row r="1378" s="8" customFormat="1" x14ac:dyDescent="0.3"/>
    <row r="1379" s="8" customFormat="1" x14ac:dyDescent="0.3"/>
    <row r="1380" s="8" customFormat="1" x14ac:dyDescent="0.3"/>
    <row r="1381" s="8" customFormat="1" x14ac:dyDescent="0.3"/>
    <row r="1382" s="8" customFormat="1" x14ac:dyDescent="0.3"/>
    <row r="1383" s="8" customFormat="1" x14ac:dyDescent="0.3"/>
    <row r="1384" s="8" customFormat="1" x14ac:dyDescent="0.3"/>
    <row r="1385" s="8" customFormat="1" x14ac:dyDescent="0.3"/>
    <row r="1386" s="8" customFormat="1" x14ac:dyDescent="0.3"/>
    <row r="1387" s="8" customFormat="1" x14ac:dyDescent="0.3"/>
    <row r="1388" s="8" customFormat="1" x14ac:dyDescent="0.3"/>
    <row r="1389" s="8" customFormat="1" x14ac:dyDescent="0.3"/>
    <row r="1390" s="8" customFormat="1" x14ac:dyDescent="0.3"/>
    <row r="1391" s="8" customFormat="1" x14ac:dyDescent="0.3"/>
    <row r="1392" s="8" customFormat="1" x14ac:dyDescent="0.3"/>
    <row r="1393" s="8" customFormat="1" x14ac:dyDescent="0.3"/>
    <row r="1394" s="8" customFormat="1" x14ac:dyDescent="0.3"/>
    <row r="1395" s="8" customFormat="1" x14ac:dyDescent="0.3"/>
    <row r="1396" s="8" customFormat="1" x14ac:dyDescent="0.3"/>
    <row r="1397" s="8" customFormat="1" x14ac:dyDescent="0.3"/>
    <row r="1398" s="8" customFormat="1" x14ac:dyDescent="0.3"/>
    <row r="1399" s="8" customFormat="1" x14ac:dyDescent="0.3"/>
    <row r="1400" s="8" customFormat="1" x14ac:dyDescent="0.3"/>
    <row r="1401" s="8" customFormat="1" x14ac:dyDescent="0.3"/>
    <row r="1402" s="8" customFormat="1" x14ac:dyDescent="0.3"/>
    <row r="1403" s="8" customFormat="1" x14ac:dyDescent="0.3"/>
    <row r="1404" s="8" customFormat="1" x14ac:dyDescent="0.3"/>
    <row r="1405" s="8" customFormat="1" x14ac:dyDescent="0.3"/>
    <row r="1406" s="8" customFormat="1" x14ac:dyDescent="0.3"/>
    <row r="1407" s="8" customFormat="1" x14ac:dyDescent="0.3"/>
    <row r="1408" s="8" customFormat="1" x14ac:dyDescent="0.3"/>
    <row r="1409" s="8" customFormat="1" x14ac:dyDescent="0.3"/>
    <row r="1410" s="8" customFormat="1" x14ac:dyDescent="0.3"/>
    <row r="1411" s="8" customFormat="1" x14ac:dyDescent="0.3"/>
    <row r="1412" s="8" customFormat="1" x14ac:dyDescent="0.3"/>
    <row r="1413" s="8" customFormat="1" x14ac:dyDescent="0.3"/>
    <row r="1414" s="8" customFormat="1" x14ac:dyDescent="0.3"/>
    <row r="1415" s="8" customFormat="1" x14ac:dyDescent="0.3"/>
    <row r="1416" s="8" customFormat="1" x14ac:dyDescent="0.3"/>
    <row r="1417" s="8" customFormat="1" x14ac:dyDescent="0.3"/>
    <row r="1418" s="8" customFormat="1" x14ac:dyDescent="0.3"/>
    <row r="1419" s="8" customFormat="1" x14ac:dyDescent="0.3"/>
    <row r="1420" s="8" customFormat="1" x14ac:dyDescent="0.3"/>
    <row r="1421" s="8" customFormat="1" x14ac:dyDescent="0.3"/>
    <row r="1422" s="8" customFormat="1" x14ac:dyDescent="0.3"/>
    <row r="1423" s="8" customFormat="1" x14ac:dyDescent="0.3"/>
    <row r="1424" s="8" customFormat="1" x14ac:dyDescent="0.3"/>
    <row r="1425" s="8" customFormat="1" x14ac:dyDescent="0.3"/>
    <row r="1426" s="8" customFormat="1" x14ac:dyDescent="0.3"/>
    <row r="1427" s="8" customFormat="1" x14ac:dyDescent="0.3"/>
    <row r="1428" s="8" customFormat="1" x14ac:dyDescent="0.3"/>
    <row r="1429" s="8" customFormat="1" x14ac:dyDescent="0.3"/>
    <row r="1430" s="8" customFormat="1" x14ac:dyDescent="0.3"/>
    <row r="1431" s="8" customFormat="1" x14ac:dyDescent="0.3"/>
    <row r="1432" s="8" customFormat="1" x14ac:dyDescent="0.3"/>
    <row r="1433" s="8" customFormat="1" x14ac:dyDescent="0.3"/>
    <row r="1434" s="8" customFormat="1" x14ac:dyDescent="0.3"/>
    <row r="1435" s="8" customFormat="1" x14ac:dyDescent="0.3"/>
    <row r="1436" s="8" customFormat="1" x14ac:dyDescent="0.3"/>
    <row r="1437" s="8" customFormat="1" x14ac:dyDescent="0.3"/>
    <row r="1438" s="8" customFormat="1" x14ac:dyDescent="0.3"/>
    <row r="1439" s="8" customFormat="1" x14ac:dyDescent="0.3"/>
    <row r="1440" s="8" customFormat="1" x14ac:dyDescent="0.3"/>
    <row r="1441" s="8" customFormat="1" x14ac:dyDescent="0.3"/>
    <row r="1442" s="8" customFormat="1" x14ac:dyDescent="0.3"/>
    <row r="1443" s="8" customFormat="1" x14ac:dyDescent="0.3"/>
    <row r="1444" s="8" customFormat="1" x14ac:dyDescent="0.3"/>
    <row r="1445" s="8" customFormat="1" x14ac:dyDescent="0.3"/>
    <row r="1446" s="8" customFormat="1" x14ac:dyDescent="0.3"/>
    <row r="1447" s="8" customFormat="1" x14ac:dyDescent="0.3"/>
    <row r="1448" s="8" customFormat="1" x14ac:dyDescent="0.3"/>
    <row r="1449" s="8" customFormat="1" x14ac:dyDescent="0.3"/>
    <row r="1450" s="8" customFormat="1" x14ac:dyDescent="0.3"/>
    <row r="1451" s="8" customFormat="1" x14ac:dyDescent="0.3"/>
    <row r="1452" s="8" customFormat="1" x14ac:dyDescent="0.3"/>
    <row r="1453" s="8" customFormat="1" x14ac:dyDescent="0.3"/>
    <row r="1454" s="8" customFormat="1" x14ac:dyDescent="0.3"/>
    <row r="1455" s="8" customFormat="1" x14ac:dyDescent="0.3"/>
    <row r="1456" s="8" customFormat="1" x14ac:dyDescent="0.3"/>
    <row r="1457" s="8" customFormat="1" x14ac:dyDescent="0.3"/>
    <row r="1458" s="8" customFormat="1" x14ac:dyDescent="0.3"/>
    <row r="1459" s="8" customFormat="1" x14ac:dyDescent="0.3"/>
    <row r="1460" s="8" customFormat="1" x14ac:dyDescent="0.3"/>
    <row r="1461" s="8" customFormat="1" x14ac:dyDescent="0.3"/>
    <row r="1462" s="8" customFormat="1" x14ac:dyDescent="0.3"/>
    <row r="1463" s="8" customFormat="1" x14ac:dyDescent="0.3"/>
    <row r="1464" s="8" customFormat="1" x14ac:dyDescent="0.3"/>
    <row r="1465" s="8" customFormat="1" x14ac:dyDescent="0.3"/>
    <row r="1466" s="8" customFormat="1" x14ac:dyDescent="0.3"/>
    <row r="1467" s="8" customFormat="1" x14ac:dyDescent="0.3"/>
    <row r="1468" s="8" customFormat="1" x14ac:dyDescent="0.3"/>
    <row r="1469" s="8" customFormat="1" x14ac:dyDescent="0.3"/>
    <row r="1470" s="8" customFormat="1" x14ac:dyDescent="0.3"/>
    <row r="1471" s="8" customFormat="1" x14ac:dyDescent="0.3"/>
    <row r="1472" s="8" customFormat="1" x14ac:dyDescent="0.3"/>
    <row r="1473" s="8" customFormat="1" x14ac:dyDescent="0.3"/>
    <row r="1474" s="8" customFormat="1" x14ac:dyDescent="0.3"/>
    <row r="1475" s="8" customFormat="1" x14ac:dyDescent="0.3"/>
    <row r="1476" s="8" customFormat="1" x14ac:dyDescent="0.3"/>
    <row r="1477" s="8" customFormat="1" x14ac:dyDescent="0.3"/>
    <row r="1478" s="8" customFormat="1" x14ac:dyDescent="0.3"/>
    <row r="1479" s="8" customFormat="1" x14ac:dyDescent="0.3"/>
    <row r="1480" s="8" customFormat="1" x14ac:dyDescent="0.3"/>
    <row r="1481" s="8" customFormat="1" x14ac:dyDescent="0.3"/>
    <row r="1482" s="8" customFormat="1" x14ac:dyDescent="0.3"/>
    <row r="1483" s="8" customFormat="1" x14ac:dyDescent="0.3"/>
    <row r="1484" s="8" customFormat="1" x14ac:dyDescent="0.3"/>
    <row r="1485" s="8" customFormat="1" x14ac:dyDescent="0.3"/>
    <row r="1486" s="8" customFormat="1" x14ac:dyDescent="0.3"/>
    <row r="1487" s="8" customFormat="1" x14ac:dyDescent="0.3"/>
    <row r="1488" s="8" customFormat="1" x14ac:dyDescent="0.3"/>
    <row r="1489" s="8" customFormat="1" x14ac:dyDescent="0.3"/>
    <row r="1490" s="8" customFormat="1" x14ac:dyDescent="0.3"/>
    <row r="1491" s="8" customFormat="1" x14ac:dyDescent="0.3"/>
    <row r="1492" s="8" customFormat="1" x14ac:dyDescent="0.3"/>
    <row r="1493" s="8" customFormat="1" x14ac:dyDescent="0.3"/>
    <row r="1494" s="8" customFormat="1" x14ac:dyDescent="0.3"/>
    <row r="1495" s="8" customFormat="1" x14ac:dyDescent="0.3"/>
    <row r="1496" s="8" customFormat="1" x14ac:dyDescent="0.3"/>
    <row r="1497" s="8" customFormat="1" x14ac:dyDescent="0.3"/>
    <row r="1498" s="8" customFormat="1" x14ac:dyDescent="0.3"/>
    <row r="1499" s="8" customFormat="1" x14ac:dyDescent="0.3"/>
    <row r="1500" s="8" customFormat="1" x14ac:dyDescent="0.3"/>
    <row r="1501" s="8" customFormat="1" x14ac:dyDescent="0.3"/>
    <row r="1502" s="8" customFormat="1" x14ac:dyDescent="0.3"/>
    <row r="1503" s="8" customFormat="1" x14ac:dyDescent="0.3"/>
    <row r="1504" s="8" customFormat="1" x14ac:dyDescent="0.3"/>
    <row r="1505" s="8" customFormat="1" x14ac:dyDescent="0.3"/>
    <row r="1506" s="8" customFormat="1" x14ac:dyDescent="0.3"/>
    <row r="1507" s="8" customFormat="1" x14ac:dyDescent="0.3"/>
    <row r="1508" s="8" customFormat="1" x14ac:dyDescent="0.3"/>
    <row r="1509" s="8" customFormat="1" x14ac:dyDescent="0.3"/>
    <row r="1510" s="8" customFormat="1" x14ac:dyDescent="0.3"/>
    <row r="1511" s="8" customFormat="1" x14ac:dyDescent="0.3"/>
    <row r="1512" s="8" customFormat="1" x14ac:dyDescent="0.3"/>
    <row r="1513" s="8" customFormat="1" x14ac:dyDescent="0.3"/>
    <row r="1514" s="8" customFormat="1" x14ac:dyDescent="0.3"/>
    <row r="1515" s="8" customFormat="1" x14ac:dyDescent="0.3"/>
    <row r="1516" s="8" customFormat="1" x14ac:dyDescent="0.3"/>
    <row r="1517" s="8" customFormat="1" x14ac:dyDescent="0.3"/>
    <row r="1518" s="8" customFormat="1" x14ac:dyDescent="0.3"/>
    <row r="1519" s="8" customFormat="1" x14ac:dyDescent="0.3"/>
    <row r="1520" s="8" customFormat="1" x14ac:dyDescent="0.3"/>
    <row r="1521" s="8" customFormat="1" x14ac:dyDescent="0.3"/>
    <row r="1522" s="8" customFormat="1" x14ac:dyDescent="0.3"/>
    <row r="1523" s="8" customFormat="1" x14ac:dyDescent="0.3"/>
    <row r="1524" s="8" customFormat="1" x14ac:dyDescent="0.3"/>
    <row r="1525" s="8" customFormat="1" x14ac:dyDescent="0.3"/>
    <row r="1526" s="8" customFormat="1" x14ac:dyDescent="0.3"/>
    <row r="1527" s="8" customFormat="1" x14ac:dyDescent="0.3"/>
    <row r="1528" s="8" customFormat="1" x14ac:dyDescent="0.3"/>
    <row r="1529" s="8" customFormat="1" x14ac:dyDescent="0.3"/>
    <row r="1530" s="8" customFormat="1" x14ac:dyDescent="0.3"/>
    <row r="1531" s="8" customFormat="1" x14ac:dyDescent="0.3"/>
    <row r="1532" s="8" customFormat="1" x14ac:dyDescent="0.3"/>
    <row r="1533" s="8" customFormat="1" x14ac:dyDescent="0.3"/>
    <row r="1534" s="8" customFormat="1" x14ac:dyDescent="0.3"/>
    <row r="1535" s="8" customFormat="1" x14ac:dyDescent="0.3"/>
    <row r="1536" s="8" customFormat="1" x14ac:dyDescent="0.3"/>
    <row r="1537" s="8" customFormat="1" x14ac:dyDescent="0.3"/>
    <row r="1538" s="8" customFormat="1" x14ac:dyDescent="0.3"/>
    <row r="1539" s="8" customFormat="1" x14ac:dyDescent="0.3"/>
    <row r="1540" s="8" customFormat="1" x14ac:dyDescent="0.3"/>
    <row r="1541" s="8" customFormat="1" x14ac:dyDescent="0.3"/>
    <row r="1542" s="8" customFormat="1" x14ac:dyDescent="0.3"/>
    <row r="1543" s="8" customFormat="1" x14ac:dyDescent="0.3"/>
    <row r="1544" s="8" customFormat="1" x14ac:dyDescent="0.3"/>
    <row r="1545" s="8" customFormat="1" x14ac:dyDescent="0.3"/>
    <row r="1546" s="8" customFormat="1" x14ac:dyDescent="0.3"/>
    <row r="1547" s="8" customFormat="1" x14ac:dyDescent="0.3"/>
    <row r="1548" s="8" customFormat="1" x14ac:dyDescent="0.3"/>
    <row r="1549" s="8" customFormat="1" x14ac:dyDescent="0.3"/>
    <row r="1550" s="8" customFormat="1" x14ac:dyDescent="0.3"/>
    <row r="1551" s="8" customFormat="1" x14ac:dyDescent="0.3"/>
    <row r="1552" s="8" customFormat="1" x14ac:dyDescent="0.3"/>
    <row r="1553" s="8" customFormat="1" x14ac:dyDescent="0.3"/>
    <row r="1554" s="8" customFormat="1" x14ac:dyDescent="0.3"/>
    <row r="1555" s="8" customFormat="1" x14ac:dyDescent="0.3"/>
    <row r="1556" s="8" customFormat="1" x14ac:dyDescent="0.3"/>
    <row r="1557" s="8" customFormat="1" x14ac:dyDescent="0.3"/>
    <row r="1558" s="8" customFormat="1" x14ac:dyDescent="0.3"/>
    <row r="1559" s="8" customFormat="1" x14ac:dyDescent="0.3"/>
    <row r="1560" s="8" customFormat="1" x14ac:dyDescent="0.3"/>
    <row r="1561" s="8" customFormat="1" x14ac:dyDescent="0.3"/>
    <row r="1562" s="8" customFormat="1" x14ac:dyDescent="0.3"/>
    <row r="1563" s="8" customFormat="1" x14ac:dyDescent="0.3"/>
    <row r="1564" s="8" customFormat="1" x14ac:dyDescent="0.3"/>
    <row r="1565" s="8" customFormat="1" x14ac:dyDescent="0.3"/>
    <row r="1566" s="8" customFormat="1" x14ac:dyDescent="0.3"/>
    <row r="1567" s="8" customFormat="1" x14ac:dyDescent="0.3"/>
    <row r="1568" s="8" customFormat="1" x14ac:dyDescent="0.3"/>
    <row r="1569" s="8" customFormat="1" x14ac:dyDescent="0.3"/>
    <row r="1570" s="8" customFormat="1" x14ac:dyDescent="0.3"/>
    <row r="1571" s="8" customFormat="1" x14ac:dyDescent="0.3"/>
    <row r="1572" s="8" customFormat="1" x14ac:dyDescent="0.3"/>
    <row r="1573" s="8" customFormat="1" x14ac:dyDescent="0.3"/>
    <row r="1574" s="8" customFormat="1" x14ac:dyDescent="0.3"/>
    <row r="1575" s="8" customFormat="1" x14ac:dyDescent="0.3"/>
    <row r="1576" s="8" customFormat="1" x14ac:dyDescent="0.3"/>
    <row r="1577" s="8" customFormat="1" x14ac:dyDescent="0.3"/>
    <row r="1578" s="8" customFormat="1" x14ac:dyDescent="0.3"/>
    <row r="1579" s="8" customFormat="1" x14ac:dyDescent="0.3"/>
    <row r="1580" s="8" customFormat="1" x14ac:dyDescent="0.3"/>
    <row r="1581" s="8" customFormat="1" x14ac:dyDescent="0.3"/>
    <row r="1582" s="8" customFormat="1" x14ac:dyDescent="0.3"/>
    <row r="1583" s="8" customFormat="1" x14ac:dyDescent="0.3"/>
    <row r="1584" s="8" customFormat="1" x14ac:dyDescent="0.3"/>
    <row r="1585" s="8" customFormat="1" x14ac:dyDescent="0.3"/>
    <row r="1586" s="8" customFormat="1" x14ac:dyDescent="0.3"/>
    <row r="1587" s="8" customFormat="1" x14ac:dyDescent="0.3"/>
    <row r="1588" s="8" customFormat="1" x14ac:dyDescent="0.3"/>
    <row r="1589" s="8" customFormat="1" x14ac:dyDescent="0.3"/>
    <row r="1590" s="8" customFormat="1" x14ac:dyDescent="0.3"/>
    <row r="1591" s="8" customFormat="1" x14ac:dyDescent="0.3"/>
    <row r="1592" s="8" customFormat="1" x14ac:dyDescent="0.3"/>
    <row r="1593" s="8" customFormat="1" x14ac:dyDescent="0.3"/>
    <row r="1594" s="8" customFormat="1" x14ac:dyDescent="0.3"/>
    <row r="1595" s="8" customFormat="1" x14ac:dyDescent="0.3"/>
    <row r="1596" s="8" customFormat="1" x14ac:dyDescent="0.3"/>
    <row r="1597" s="8" customFormat="1" x14ac:dyDescent="0.3"/>
    <row r="1598" s="8" customFormat="1" x14ac:dyDescent="0.3"/>
    <row r="1599" s="8" customFormat="1" x14ac:dyDescent="0.3"/>
    <row r="1600" s="8" customFormat="1" x14ac:dyDescent="0.3"/>
    <row r="1601" s="8" customFormat="1" x14ac:dyDescent="0.3"/>
    <row r="1602" s="8" customFormat="1" x14ac:dyDescent="0.3"/>
    <row r="1603" s="8" customFormat="1" x14ac:dyDescent="0.3"/>
    <row r="1604" s="8" customFormat="1" x14ac:dyDescent="0.3"/>
    <row r="1605" s="8" customFormat="1" x14ac:dyDescent="0.3"/>
    <row r="1606" s="8" customFormat="1" x14ac:dyDescent="0.3"/>
    <row r="1607" s="8" customFormat="1" x14ac:dyDescent="0.3"/>
    <row r="1608" s="8" customFormat="1" x14ac:dyDescent="0.3"/>
    <row r="1609" s="8" customFormat="1" x14ac:dyDescent="0.3"/>
    <row r="1610" s="8" customFormat="1" x14ac:dyDescent="0.3"/>
    <row r="1611" s="8" customFormat="1" x14ac:dyDescent="0.3"/>
    <row r="1612" s="8" customFormat="1" x14ac:dyDescent="0.3"/>
    <row r="1613" s="8" customFormat="1" x14ac:dyDescent="0.3"/>
    <row r="1614" s="8" customFormat="1" x14ac:dyDescent="0.3"/>
    <row r="1615" s="8" customFormat="1" x14ac:dyDescent="0.3"/>
    <row r="1616" s="8" customFormat="1" x14ac:dyDescent="0.3"/>
    <row r="1617" s="8" customFormat="1" x14ac:dyDescent="0.3"/>
    <row r="1618" s="8" customFormat="1" x14ac:dyDescent="0.3"/>
    <row r="1619" s="8" customFormat="1" x14ac:dyDescent="0.3"/>
    <row r="1620" s="8" customFormat="1" x14ac:dyDescent="0.3"/>
    <row r="1621" s="8" customFormat="1" x14ac:dyDescent="0.3"/>
    <row r="1622" s="8" customFormat="1" x14ac:dyDescent="0.3"/>
    <row r="1623" s="8" customFormat="1" x14ac:dyDescent="0.3"/>
    <row r="1624" s="8" customFormat="1" x14ac:dyDescent="0.3"/>
    <row r="1625" s="8" customFormat="1" x14ac:dyDescent="0.3"/>
    <row r="1626" s="8" customFormat="1" x14ac:dyDescent="0.3"/>
    <row r="1627" s="8" customFormat="1" x14ac:dyDescent="0.3"/>
    <row r="1628" s="8" customFormat="1" x14ac:dyDescent="0.3"/>
    <row r="1629" s="8" customFormat="1" x14ac:dyDescent="0.3"/>
    <row r="1630" s="8" customFormat="1" x14ac:dyDescent="0.3"/>
    <row r="1631" s="8" customFormat="1" x14ac:dyDescent="0.3"/>
    <row r="1632" s="8" customFormat="1" x14ac:dyDescent="0.3"/>
    <row r="1633" s="8" customFormat="1" x14ac:dyDescent="0.3"/>
    <row r="1634" s="8" customFormat="1" x14ac:dyDescent="0.3"/>
    <row r="1635" s="8" customFormat="1" x14ac:dyDescent="0.3"/>
    <row r="1636" s="8" customFormat="1" x14ac:dyDescent="0.3"/>
    <row r="1637" s="8" customFormat="1" x14ac:dyDescent="0.3"/>
    <row r="1638" s="8" customFormat="1" x14ac:dyDescent="0.3"/>
    <row r="1639" s="8" customFormat="1" x14ac:dyDescent="0.3"/>
    <row r="1640" s="8" customFormat="1" x14ac:dyDescent="0.3"/>
    <row r="1641" s="8" customFormat="1" x14ac:dyDescent="0.3"/>
    <row r="1642" s="8" customFormat="1" x14ac:dyDescent="0.3"/>
    <row r="1643" s="8" customFormat="1" x14ac:dyDescent="0.3"/>
    <row r="1644" s="8" customFormat="1" x14ac:dyDescent="0.3"/>
    <row r="1645" s="8" customFormat="1" x14ac:dyDescent="0.3"/>
    <row r="1646" s="8" customFormat="1" x14ac:dyDescent="0.3"/>
    <row r="1647" s="8" customFormat="1" x14ac:dyDescent="0.3"/>
    <row r="1648" s="8" customFormat="1" x14ac:dyDescent="0.3"/>
    <row r="1649" s="8" customFormat="1" x14ac:dyDescent="0.3"/>
    <row r="1650" s="8" customFormat="1" x14ac:dyDescent="0.3"/>
    <row r="1651" s="8" customFormat="1" x14ac:dyDescent="0.3"/>
    <row r="1652" s="8" customFormat="1" x14ac:dyDescent="0.3"/>
    <row r="1653" s="8" customFormat="1" x14ac:dyDescent="0.3"/>
    <row r="1654" s="8" customFormat="1" x14ac:dyDescent="0.3"/>
    <row r="1655" s="8" customFormat="1" x14ac:dyDescent="0.3"/>
    <row r="1656" s="8" customFormat="1" x14ac:dyDescent="0.3"/>
    <row r="1657" s="8" customFormat="1" x14ac:dyDescent="0.3"/>
    <row r="1658" s="8" customFormat="1" x14ac:dyDescent="0.3"/>
    <row r="1659" s="8" customFormat="1" x14ac:dyDescent="0.3"/>
    <row r="1660" s="8" customFormat="1" x14ac:dyDescent="0.3"/>
    <row r="1661" s="8" customFormat="1" x14ac:dyDescent="0.3"/>
    <row r="1662" s="8" customFormat="1" x14ac:dyDescent="0.3"/>
    <row r="1663" s="8" customFormat="1" x14ac:dyDescent="0.3"/>
    <row r="1664" s="8" customFormat="1" x14ac:dyDescent="0.3"/>
    <row r="1665" s="8" customFormat="1" x14ac:dyDescent="0.3"/>
    <row r="1666" s="8" customFormat="1" x14ac:dyDescent="0.3"/>
    <row r="1667" s="8" customFormat="1" x14ac:dyDescent="0.3"/>
    <row r="1668" s="8" customFormat="1" x14ac:dyDescent="0.3"/>
    <row r="1669" s="8" customFormat="1" x14ac:dyDescent="0.3"/>
    <row r="1670" s="8" customFormat="1" x14ac:dyDescent="0.3"/>
    <row r="1671" s="8" customFormat="1" x14ac:dyDescent="0.3"/>
    <row r="1672" s="8" customFormat="1" x14ac:dyDescent="0.3"/>
    <row r="1673" s="8" customFormat="1" x14ac:dyDescent="0.3"/>
    <row r="1674" s="8" customFormat="1" x14ac:dyDescent="0.3"/>
    <row r="1675" s="8" customFormat="1" x14ac:dyDescent="0.3"/>
    <row r="1676" s="8" customFormat="1" x14ac:dyDescent="0.3"/>
    <row r="1677" s="8" customFormat="1" x14ac:dyDescent="0.3"/>
    <row r="1678" s="8" customFormat="1" x14ac:dyDescent="0.3"/>
    <row r="1679" s="8" customFormat="1" x14ac:dyDescent="0.3"/>
    <row r="1680" s="8" customFormat="1" x14ac:dyDescent="0.3"/>
    <row r="1681" s="8" customFormat="1" x14ac:dyDescent="0.3"/>
    <row r="1682" s="8" customFormat="1" x14ac:dyDescent="0.3"/>
    <row r="1683" s="8" customFormat="1" x14ac:dyDescent="0.3"/>
    <row r="1684" s="8" customFormat="1" x14ac:dyDescent="0.3"/>
    <row r="1685" s="8" customFormat="1" x14ac:dyDescent="0.3"/>
    <row r="1686" s="8" customFormat="1" x14ac:dyDescent="0.3"/>
    <row r="1687" s="8" customFormat="1" x14ac:dyDescent="0.3"/>
    <row r="1688" s="8" customFormat="1" x14ac:dyDescent="0.3"/>
    <row r="1689" s="8" customFormat="1" x14ac:dyDescent="0.3"/>
    <row r="1690" s="8" customFormat="1" x14ac:dyDescent="0.3"/>
    <row r="1691" s="8" customFormat="1" x14ac:dyDescent="0.3"/>
    <row r="1692" s="8" customFormat="1" x14ac:dyDescent="0.3"/>
    <row r="1693" s="8" customFormat="1" x14ac:dyDescent="0.3"/>
    <row r="1694" s="8" customFormat="1" x14ac:dyDescent="0.3"/>
    <row r="1695" s="8" customFormat="1" x14ac:dyDescent="0.3"/>
    <row r="1696" s="8" customFormat="1" x14ac:dyDescent="0.3"/>
    <row r="1697" s="8" customFormat="1" x14ac:dyDescent="0.3"/>
    <row r="1698" s="8" customFormat="1" x14ac:dyDescent="0.3"/>
    <row r="1699" s="8" customFormat="1" x14ac:dyDescent="0.3"/>
    <row r="1700" s="8" customFormat="1" x14ac:dyDescent="0.3"/>
    <row r="1701" s="8" customFormat="1" x14ac:dyDescent="0.3"/>
    <row r="1702" s="8" customFormat="1" x14ac:dyDescent="0.3"/>
    <row r="1703" s="8" customFormat="1" x14ac:dyDescent="0.3"/>
    <row r="1704" s="8" customFormat="1" x14ac:dyDescent="0.3"/>
    <row r="1705" s="8" customFormat="1" x14ac:dyDescent="0.3"/>
    <row r="1706" s="8" customFormat="1" x14ac:dyDescent="0.3"/>
    <row r="1707" s="8" customFormat="1" x14ac:dyDescent="0.3"/>
    <row r="1708" s="8" customFormat="1" x14ac:dyDescent="0.3"/>
    <row r="1709" s="8" customFormat="1" x14ac:dyDescent="0.3"/>
    <row r="1710" s="8" customFormat="1" x14ac:dyDescent="0.3"/>
    <row r="1711" s="8" customFormat="1" x14ac:dyDescent="0.3"/>
    <row r="1712" s="8" customFormat="1" x14ac:dyDescent="0.3"/>
    <row r="1713" s="8" customFormat="1" x14ac:dyDescent="0.3"/>
    <row r="1714" s="8" customFormat="1" x14ac:dyDescent="0.3"/>
    <row r="1715" s="8" customFormat="1" x14ac:dyDescent="0.3"/>
    <row r="1716" s="8" customFormat="1" x14ac:dyDescent="0.3"/>
    <row r="1717" s="8" customFormat="1" x14ac:dyDescent="0.3"/>
    <row r="1718" s="8" customFormat="1" x14ac:dyDescent="0.3"/>
    <row r="1719" s="8" customFormat="1" x14ac:dyDescent="0.3"/>
    <row r="1720" s="8" customFormat="1" x14ac:dyDescent="0.3"/>
    <row r="1721" s="8" customFormat="1" x14ac:dyDescent="0.3"/>
    <row r="1722" s="8" customFormat="1" x14ac:dyDescent="0.3"/>
    <row r="1723" s="8" customFormat="1" x14ac:dyDescent="0.3"/>
    <row r="1724" s="8" customFormat="1" x14ac:dyDescent="0.3"/>
    <row r="1725" s="8" customFormat="1" x14ac:dyDescent="0.3"/>
    <row r="1726" s="8" customFormat="1" x14ac:dyDescent="0.3"/>
    <row r="1727" s="8" customFormat="1" x14ac:dyDescent="0.3"/>
    <row r="1728" s="8" customFormat="1" x14ac:dyDescent="0.3"/>
    <row r="1729" s="8" customFormat="1" x14ac:dyDescent="0.3"/>
    <row r="1730" s="8" customFormat="1" x14ac:dyDescent="0.3"/>
    <row r="1731" s="8" customFormat="1" x14ac:dyDescent="0.3"/>
    <row r="1732" s="8" customFormat="1" x14ac:dyDescent="0.3"/>
    <row r="1733" s="8" customFormat="1" x14ac:dyDescent="0.3"/>
    <row r="1734" s="8" customFormat="1" x14ac:dyDescent="0.3"/>
    <row r="1735" s="8" customFormat="1" x14ac:dyDescent="0.3"/>
    <row r="1736" s="8" customFormat="1" x14ac:dyDescent="0.3"/>
    <row r="1737" s="8" customFormat="1" x14ac:dyDescent="0.3"/>
    <row r="1738" s="8" customFormat="1" x14ac:dyDescent="0.3"/>
    <row r="1739" s="8" customFormat="1" x14ac:dyDescent="0.3"/>
    <row r="1740" s="8" customFormat="1" x14ac:dyDescent="0.3"/>
    <row r="1741" s="8" customFormat="1" x14ac:dyDescent="0.3"/>
    <row r="1742" s="8" customFormat="1" x14ac:dyDescent="0.3"/>
    <row r="1743" s="8" customFormat="1" x14ac:dyDescent="0.3"/>
    <row r="1744" s="8" customFormat="1" x14ac:dyDescent="0.3"/>
    <row r="1745" s="8" customFormat="1" x14ac:dyDescent="0.3"/>
    <row r="1746" s="8" customFormat="1" x14ac:dyDescent="0.3"/>
    <row r="1747" s="8" customFormat="1" x14ac:dyDescent="0.3"/>
    <row r="1748" s="8" customFormat="1" x14ac:dyDescent="0.3"/>
    <row r="1749" s="8" customFormat="1" x14ac:dyDescent="0.3"/>
    <row r="1750" s="8" customFormat="1" x14ac:dyDescent="0.3"/>
    <row r="1751" s="8" customFormat="1" x14ac:dyDescent="0.3"/>
    <row r="1752" s="8" customFormat="1" x14ac:dyDescent="0.3"/>
    <row r="1753" s="8" customFormat="1" x14ac:dyDescent="0.3"/>
    <row r="1754" s="8" customFormat="1" x14ac:dyDescent="0.3"/>
    <row r="1755" s="8" customFormat="1" x14ac:dyDescent="0.3"/>
    <row r="1756" s="8" customFormat="1" x14ac:dyDescent="0.3"/>
    <row r="1757" s="8" customFormat="1" x14ac:dyDescent="0.3"/>
    <row r="1758" s="8" customFormat="1" x14ac:dyDescent="0.3"/>
    <row r="1759" s="8" customFormat="1" x14ac:dyDescent="0.3"/>
    <row r="1760" s="8" customFormat="1" x14ac:dyDescent="0.3"/>
    <row r="1761" s="8" customFormat="1" x14ac:dyDescent="0.3"/>
    <row r="1762" s="8" customFormat="1" x14ac:dyDescent="0.3"/>
    <row r="1763" s="8" customFormat="1" x14ac:dyDescent="0.3"/>
    <row r="1764" s="8" customFormat="1" x14ac:dyDescent="0.3"/>
    <row r="1765" s="8" customFormat="1" x14ac:dyDescent="0.3"/>
    <row r="1766" s="8" customFormat="1" x14ac:dyDescent="0.3"/>
    <row r="1767" s="8" customFormat="1" x14ac:dyDescent="0.3"/>
    <row r="1768" s="8" customFormat="1" x14ac:dyDescent="0.3"/>
  </sheetData>
  <sheetProtection algorithmName="SHA-512" hashValue="iVJrzh7HAHhVyrcMIYlbf7zNYnt1dnaRWNqbI/bCGX79DCX56ZCf5HkwUaYuEG5SfSMmZt1BhczC+A6oUMwfQw==" saltValue="J3guvad6A8knsfj1UwxVeA==" spinCount="100000" sheet="1" objects="1" scenarios="1" selectLockedCells="1"/>
  <mergeCells count="28">
    <mergeCell ref="B13:C13"/>
    <mergeCell ref="G13:AA13"/>
    <mergeCell ref="B14:C14"/>
    <mergeCell ref="G14:AA14"/>
    <mergeCell ref="B49:E49"/>
    <mergeCell ref="K49:V49"/>
    <mergeCell ref="AA49:AL49"/>
    <mergeCell ref="B38:AL39"/>
    <mergeCell ref="AD12:AJ13"/>
    <mergeCell ref="C21:E21"/>
    <mergeCell ref="B16:C16"/>
    <mergeCell ref="G16:AA16"/>
    <mergeCell ref="B51:AL51"/>
    <mergeCell ref="G1:AL1"/>
    <mergeCell ref="G2:AL2"/>
    <mergeCell ref="G8:AA8"/>
    <mergeCell ref="G12:AA12"/>
    <mergeCell ref="V3:W3"/>
    <mergeCell ref="G4:H4"/>
    <mergeCell ref="G6:AA6"/>
    <mergeCell ref="X4:Y4"/>
    <mergeCell ref="Z4:AA4"/>
    <mergeCell ref="G10:AA10"/>
    <mergeCell ref="B15:C15"/>
    <mergeCell ref="G15:AA15"/>
    <mergeCell ref="B12:C12"/>
    <mergeCell ref="J4:K4"/>
    <mergeCell ref="L4:O4"/>
  </mergeCells>
  <conditionalFormatting sqref="G18:G35">
    <cfRule type="expression" dxfId="305" priority="31">
      <formula>+$G$20=1</formula>
    </cfRule>
  </conditionalFormatting>
  <conditionalFormatting sqref="H18:H35">
    <cfRule type="expression" dxfId="304" priority="30">
      <formula>+$H$20=1</formula>
    </cfRule>
  </conditionalFormatting>
  <conditionalFormatting sqref="I18:I35">
    <cfRule type="expression" dxfId="303" priority="29">
      <formula>+$I$20=1</formula>
    </cfRule>
  </conditionalFormatting>
  <conditionalFormatting sqref="J18:J35">
    <cfRule type="expression" dxfId="302" priority="28">
      <formula>+$J$20=1</formula>
    </cfRule>
  </conditionalFormatting>
  <conditionalFormatting sqref="K18:K35">
    <cfRule type="expression" dxfId="301" priority="27">
      <formula>+$K$20=1</formula>
    </cfRule>
  </conditionalFormatting>
  <conditionalFormatting sqref="L18:L35">
    <cfRule type="expression" dxfId="300" priority="26">
      <formula>+$L$20=1</formula>
    </cfRule>
  </conditionalFormatting>
  <conditionalFormatting sqref="M18:M35">
    <cfRule type="expression" dxfId="299" priority="25">
      <formula>+$M$20=1</formula>
    </cfRule>
  </conditionalFormatting>
  <conditionalFormatting sqref="N18:N35">
    <cfRule type="expression" dxfId="298" priority="24">
      <formula>+$N$20=1</formula>
    </cfRule>
  </conditionalFormatting>
  <conditionalFormatting sqref="O18:O35">
    <cfRule type="expression" dxfId="297" priority="23">
      <formula>+$O$20=1</formula>
    </cfRule>
  </conditionalFormatting>
  <conditionalFormatting sqref="P18:P35">
    <cfRule type="expression" dxfId="296" priority="22">
      <formula>+$P$20=1</formula>
    </cfRule>
  </conditionalFormatting>
  <conditionalFormatting sqref="Q18:Q35">
    <cfRule type="expression" dxfId="295" priority="21">
      <formula>+$Q$20=1</formula>
    </cfRule>
  </conditionalFormatting>
  <conditionalFormatting sqref="R18:R35">
    <cfRule type="expression" dxfId="294" priority="20">
      <formula>+$R$20=1</formula>
    </cfRule>
  </conditionalFormatting>
  <conditionalFormatting sqref="S18:S35">
    <cfRule type="expression" dxfId="293" priority="19">
      <formula>+$S$20=1</formula>
    </cfRule>
  </conditionalFormatting>
  <conditionalFormatting sqref="T18:T35">
    <cfRule type="expression" dxfId="292" priority="18">
      <formula>+$T$20=1</formula>
    </cfRule>
  </conditionalFormatting>
  <conditionalFormatting sqref="U18:U35">
    <cfRule type="expression" dxfId="291" priority="17">
      <formula>+$U$20=1</formula>
    </cfRule>
  </conditionalFormatting>
  <conditionalFormatting sqref="V18:V35">
    <cfRule type="expression" dxfId="290" priority="16">
      <formula>+$V$20=1</formula>
    </cfRule>
  </conditionalFormatting>
  <conditionalFormatting sqref="W18:W35">
    <cfRule type="expression" dxfId="289" priority="15">
      <formula>+$W$20=1</formula>
    </cfRule>
  </conditionalFormatting>
  <conditionalFormatting sqref="X18:X35">
    <cfRule type="expression" dxfId="288" priority="14">
      <formula>+$X$20=1</formula>
    </cfRule>
  </conditionalFormatting>
  <conditionalFormatting sqref="Y18:Y35">
    <cfRule type="expression" dxfId="287" priority="13">
      <formula>+$Y$20=1</formula>
    </cfRule>
  </conditionalFormatting>
  <conditionalFormatting sqref="Z18:Z35">
    <cfRule type="expression" dxfId="286" priority="12">
      <formula>+$Z$20=1</formula>
    </cfRule>
  </conditionalFormatting>
  <conditionalFormatting sqref="AA18:AA35">
    <cfRule type="expression" dxfId="285" priority="11">
      <formula>+$AA$20=1</formula>
    </cfRule>
  </conditionalFormatting>
  <conditionalFormatting sqref="AB18:AB35">
    <cfRule type="expression" dxfId="284" priority="10">
      <formula>+$AB$20=1</formula>
    </cfRule>
  </conditionalFormatting>
  <conditionalFormatting sqref="AC18:AC35">
    <cfRule type="expression" dxfId="283" priority="9">
      <formula>+$AC$20=1</formula>
    </cfRule>
  </conditionalFormatting>
  <conditionalFormatting sqref="AD18:AD35">
    <cfRule type="expression" dxfId="282" priority="8">
      <formula>+$AD$20=1</formula>
    </cfRule>
  </conditionalFormatting>
  <conditionalFormatting sqref="AE18:AE35">
    <cfRule type="expression" dxfId="281" priority="7">
      <formula>$AE$20=1</formula>
    </cfRule>
  </conditionalFormatting>
  <conditionalFormatting sqref="AF18:AF35">
    <cfRule type="expression" dxfId="280" priority="6">
      <formula>+$AF$20=1</formula>
    </cfRule>
  </conditionalFormatting>
  <conditionalFormatting sqref="AG18:AG35">
    <cfRule type="expression" dxfId="279" priority="5">
      <formula>+$AG$20=1</formula>
    </cfRule>
  </conditionalFormatting>
  <conditionalFormatting sqref="AH18:AH35">
    <cfRule type="expression" dxfId="278" priority="4">
      <formula>+$AH$20=1</formula>
    </cfRule>
  </conditionalFormatting>
  <conditionalFormatting sqref="AI18:AI35">
    <cfRule type="expression" dxfId="277" priority="3">
      <formula>+$AI$20=1</formula>
    </cfRule>
  </conditionalFormatting>
  <conditionalFormatting sqref="AJ18:AJ35">
    <cfRule type="expression" dxfId="276" priority="2">
      <formula>+$AJ$20=1</formula>
    </cfRule>
  </conditionalFormatting>
  <conditionalFormatting sqref="AK18:AK35">
    <cfRule type="expression" dxfId="275" priority="1">
      <formula>+$AK$20=1</formula>
    </cfRule>
  </conditionalFormatting>
  <printOptions horizontalCentered="1" verticalCentered="1"/>
  <pageMargins left="0.3543307086614173" right="0.39370078740157483" top="0.31496062992125984" bottom="0.3543307086614173" header="0.19685039370078741" footer="0.19685039370078741"/>
  <pageSetup paperSize="9" scale="44" fitToHeight="0" orientation="landscape" r:id="rId1"/>
  <colBreaks count="1" manualBreakCount="1">
    <brk id="4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57EC0-832F-4751-8578-211C8CC1C51D}">
  <sheetPr>
    <tabColor theme="4" tint="0.79998168889431442"/>
    <pageSetUpPr fitToPage="1"/>
  </sheetPr>
  <dimension ref="B1:AL51"/>
  <sheetViews>
    <sheetView zoomScale="80" zoomScaleNormal="80" zoomScaleSheetLayoutView="70" workbookViewId="0">
      <selection activeCell="G22" sqref="G22"/>
    </sheetView>
  </sheetViews>
  <sheetFormatPr baseColWidth="10" defaultColWidth="9.08984375" defaultRowHeight="14" x14ac:dyDescent="0.3"/>
  <cols>
    <col min="1" max="1" width="4.453125" style="8" bestFit="1" customWidth="1"/>
    <col min="2" max="2" width="3" style="8" customWidth="1"/>
    <col min="3" max="3" width="8" style="8" customWidth="1"/>
    <col min="4" max="4" width="3.08984375" style="8" customWidth="1"/>
    <col min="5" max="5" width="41.6328125" style="8" customWidth="1"/>
    <col min="6" max="6" width="2.08984375" style="8" customWidth="1"/>
    <col min="7" max="36" width="7.6328125" style="8" customWidth="1"/>
    <col min="37" max="37" width="8.90625" style="8" customWidth="1"/>
    <col min="38" max="16384" width="9.08984375" style="8"/>
  </cols>
  <sheetData>
    <row r="1" spans="2:38" ht="30" customHeight="1" x14ac:dyDescent="0.3">
      <c r="G1" s="226" t="str">
        <f>VLOOKUP(22,TA,TI,FALSE)</f>
        <v>Monatsübersicht geleistete Stunden</v>
      </c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74"/>
    </row>
    <row r="2" spans="2:38" ht="14.5" x14ac:dyDescent="0.35">
      <c r="G2" s="227" t="str">
        <f>VLOOKUP(23,TA,TI,FALSE)</f>
        <v>Für ein Projekt im Rahmen des Interreg VI-A Programms Deutschland-Nederland</v>
      </c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1"/>
    </row>
    <row r="3" spans="2:38" x14ac:dyDescent="0.3">
      <c r="V3" s="199"/>
      <c r="W3" s="199"/>
    </row>
    <row r="4" spans="2:38" ht="23" x14ac:dyDescent="0.5">
      <c r="B4" s="26" t="str">
        <f>VLOOKUP(1,TA,TI,FALSE)</f>
        <v>Jahr</v>
      </c>
      <c r="G4" s="228">
        <f>+Overzicht!G5</f>
        <v>2024</v>
      </c>
      <c r="H4" s="228"/>
      <c r="J4" s="26" t="str">
        <f>VLOOKUP(5,TA,TI,FALSE)</f>
        <v>Monat</v>
      </c>
      <c r="L4" s="228" t="str">
        <f>VLOOKUP(12,TA,+Sheet2!L1+2,FALSE)</f>
        <v>April</v>
      </c>
      <c r="M4" s="228"/>
      <c r="N4" s="228"/>
      <c r="X4" s="194" t="s">
        <v>67</v>
      </c>
      <c r="Y4" s="194"/>
      <c r="Z4" s="214">
        <f>+Overzicht!J24</f>
        <v>1</v>
      </c>
      <c r="AA4" s="214"/>
    </row>
    <row r="5" spans="2:38" ht="18" x14ac:dyDescent="0.4">
      <c r="B5" s="26"/>
    </row>
    <row r="6" spans="2:38" ht="20" x14ac:dyDescent="0.4">
      <c r="B6" s="27" t="str">
        <f>VLOOKUP(2,TA,TI,FALSE)</f>
        <v>Vor- und Nachname Projektmitarbeiter(in)</v>
      </c>
      <c r="D6" s="28"/>
      <c r="E6" s="28"/>
      <c r="F6" s="28"/>
      <c r="G6" s="213">
        <f>+Overzicht!G7</f>
        <v>0</v>
      </c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</row>
    <row r="7" spans="2:38" ht="18" x14ac:dyDescent="0.4">
      <c r="B7" s="29"/>
      <c r="D7" s="30"/>
      <c r="E7" s="30"/>
      <c r="F7" s="30"/>
    </row>
    <row r="8" spans="2:38" ht="20" x14ac:dyDescent="0.4">
      <c r="B8" s="26" t="str">
        <f>VLOOKUP(3,TA,TI,FALSE)</f>
        <v>Projektpartner, für den gearbeitet wurde</v>
      </c>
      <c r="G8" s="213">
        <f>+Overzicht!G9</f>
        <v>0</v>
      </c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</row>
    <row r="9" spans="2:38" ht="18" x14ac:dyDescent="0.4">
      <c r="B9" s="26"/>
    </row>
    <row r="10" spans="2:38" ht="18" customHeight="1" x14ac:dyDescent="0.4">
      <c r="B10" s="216" t="str">
        <f>VLOOKUP(47,TA,TI,FALSE)</f>
        <v>Projektnummer und -Name (Interreg DE-NL)</v>
      </c>
      <c r="C10" s="216"/>
      <c r="D10" s="216"/>
      <c r="E10" s="216"/>
      <c r="G10" s="207" t="str">
        <f>VLOOKUP(48,TA,TI,FALSE)</f>
        <v>Genehmigte Leistungsgruppe (LG) &amp; Projektfunktion  - InterDB</v>
      </c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C10" s="68"/>
      <c r="AD10" s="15" t="s">
        <v>35</v>
      </c>
      <c r="AE10" s="46">
        <f>+Overzicht!S12</f>
        <v>0</v>
      </c>
    </row>
    <row r="11" spans="2:38" ht="14.25" customHeight="1" x14ac:dyDescent="0.3">
      <c r="B11" s="64"/>
      <c r="C11" s="64"/>
      <c r="D11" s="64"/>
      <c r="E11" s="64"/>
      <c r="G11" s="69"/>
      <c r="H11" s="69"/>
      <c r="I11" s="69"/>
      <c r="J11" s="69"/>
      <c r="K11" s="69"/>
      <c r="L11" s="69"/>
      <c r="M11" s="69"/>
      <c r="N11" s="69"/>
      <c r="O11" s="69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C11" s="15"/>
    </row>
    <row r="12" spans="2:38" ht="25.5" customHeight="1" x14ac:dyDescent="0.4">
      <c r="B12" s="225">
        <f>IF(+C22="","",+C22)</f>
        <v>32011</v>
      </c>
      <c r="C12" s="225"/>
      <c r="D12" s="64"/>
      <c r="E12" s="64" t="str">
        <f>IF(+E22="","",+E22)</f>
        <v>EDL (Subprojekt EDL-XX)</v>
      </c>
      <c r="G12" s="215" t="str">
        <f>IFERROR(CONCATENATE(IF(VLOOKUP(+B12,PRF,17,FALSE)="","",VLOOKUP(+B12,PRF,17,FALSE))," - ",IF(VLOOKUP(+B12,PRF,5,FALSE)="","",VLOOKUP(+B12,PRF,5,FALSE))),"")</f>
        <v>3 - Lehrer*in</v>
      </c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C12" s="75"/>
      <c r="AD12" s="229"/>
      <c r="AE12" s="229"/>
      <c r="AF12" s="229"/>
      <c r="AG12" s="229"/>
      <c r="AH12" s="229"/>
      <c r="AI12" s="229"/>
      <c r="AJ12" s="229"/>
    </row>
    <row r="13" spans="2:38" ht="25.5" customHeight="1" x14ac:dyDescent="0.4">
      <c r="B13" s="225" t="str">
        <f t="shared" ref="B13:B16" si="0">IF(+C23="","",+C23)</f>
        <v/>
      </c>
      <c r="C13" s="225"/>
      <c r="D13" s="64"/>
      <c r="E13" s="64" t="str">
        <f t="shared" ref="E13:E16" si="1">IF(+E23="","",+E23)</f>
        <v/>
      </c>
      <c r="G13" s="215" t="str">
        <f>IFERROR(CONCATENATE(IF(VLOOKUP(+B13,PRF,17,FALSE)="","",VLOOKUP(+B13,PRF,17,FALSE))," - ",IF(VLOOKUP(+B13,PRF,5,FALSE)="","",VLOOKUP(+B13,PRF,5,FALSE))),"")</f>
        <v/>
      </c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C13" s="75"/>
      <c r="AD13" s="229"/>
      <c r="AE13" s="229"/>
      <c r="AF13" s="229"/>
      <c r="AG13" s="229"/>
      <c r="AH13" s="229"/>
      <c r="AI13" s="229"/>
      <c r="AJ13" s="229"/>
    </row>
    <row r="14" spans="2:38" ht="25.5" customHeight="1" x14ac:dyDescent="0.4">
      <c r="B14" s="225" t="str">
        <f t="shared" si="0"/>
        <v/>
      </c>
      <c r="C14" s="225"/>
      <c r="D14" s="64"/>
      <c r="E14" s="64" t="str">
        <f t="shared" si="1"/>
        <v/>
      </c>
      <c r="G14" s="215" t="str">
        <f>IFERROR(CONCATENATE(IF(VLOOKUP(+B14,PRF,17,FALSE)="","",VLOOKUP(+B14,PRF,17,FALSE))," - ",IF(VLOOKUP(+B14,PRF,5,FALSE)="","",VLOOKUP(+B14,PRF,5,FALSE))),"")</f>
        <v/>
      </c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C14" s="75"/>
    </row>
    <row r="15" spans="2:38" ht="25.5" customHeight="1" x14ac:dyDescent="0.4">
      <c r="B15" s="225" t="str">
        <f t="shared" si="0"/>
        <v/>
      </c>
      <c r="C15" s="225"/>
      <c r="D15" s="64"/>
      <c r="E15" s="64" t="str">
        <f t="shared" si="1"/>
        <v/>
      </c>
      <c r="G15" s="215" t="str">
        <f>IFERROR(CONCATENATE(IF(VLOOKUP(+B15,PRF,17,FALSE)="","",VLOOKUP(+B15,PRF,17,FALSE))," - ",IF(VLOOKUP(+B15,PRF,5,FALSE)="","",VLOOKUP(+B15,PRF,5,FALSE))),"")</f>
        <v/>
      </c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C15" s="75"/>
    </row>
    <row r="16" spans="2:38" ht="25.5" customHeight="1" x14ac:dyDescent="0.4">
      <c r="B16" s="225" t="str">
        <f t="shared" si="0"/>
        <v/>
      </c>
      <c r="C16" s="225"/>
      <c r="D16" s="64"/>
      <c r="E16" s="64" t="str">
        <f t="shared" si="1"/>
        <v/>
      </c>
      <c r="G16" s="215" t="str">
        <f>IFERROR(CONCATENATE(IF(VLOOKUP(+B16,PRF,17,FALSE)="","",VLOOKUP(+B16,PRF,17,FALSE))," - ",IF(VLOOKUP(+B16,PRF,5,FALSE)="","",VLOOKUP(+B16,PRF,5,FALSE))),"")</f>
        <v/>
      </c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C16" s="75"/>
    </row>
    <row r="17" spans="2:37" s="15" customFormat="1" x14ac:dyDescent="0.3">
      <c r="G17" s="16">
        <f>+Mar!AK17+1</f>
        <v>45383</v>
      </c>
      <c r="H17" s="16">
        <f>+G17+1</f>
        <v>45384</v>
      </c>
      <c r="I17" s="16">
        <f t="shared" ref="I17:X18" si="2">+H17+1</f>
        <v>45385</v>
      </c>
      <c r="J17" s="16">
        <f t="shared" si="2"/>
        <v>45386</v>
      </c>
      <c r="K17" s="16">
        <f t="shared" si="2"/>
        <v>45387</v>
      </c>
      <c r="L17" s="16">
        <f t="shared" si="2"/>
        <v>45388</v>
      </c>
      <c r="M17" s="16">
        <f t="shared" si="2"/>
        <v>45389</v>
      </c>
      <c r="N17" s="16">
        <f t="shared" si="2"/>
        <v>45390</v>
      </c>
      <c r="O17" s="16">
        <f t="shared" si="2"/>
        <v>45391</v>
      </c>
      <c r="P17" s="16">
        <f t="shared" si="2"/>
        <v>45392</v>
      </c>
      <c r="Q17" s="16">
        <f t="shared" si="2"/>
        <v>45393</v>
      </c>
      <c r="R17" s="16">
        <f t="shared" si="2"/>
        <v>45394</v>
      </c>
      <c r="S17" s="16">
        <f t="shared" si="2"/>
        <v>45395</v>
      </c>
      <c r="T17" s="16">
        <f t="shared" si="2"/>
        <v>45396</v>
      </c>
      <c r="U17" s="16">
        <f t="shared" si="2"/>
        <v>45397</v>
      </c>
      <c r="V17" s="16">
        <f t="shared" si="2"/>
        <v>45398</v>
      </c>
      <c r="W17" s="16">
        <f t="shared" si="2"/>
        <v>45399</v>
      </c>
      <c r="X17" s="16">
        <f t="shared" si="2"/>
        <v>45400</v>
      </c>
      <c r="Y17" s="16">
        <f t="shared" ref="Y17:AJ18" si="3">+X17+1</f>
        <v>45401</v>
      </c>
      <c r="Z17" s="16">
        <f t="shared" si="3"/>
        <v>45402</v>
      </c>
      <c r="AA17" s="16">
        <f t="shared" si="3"/>
        <v>45403</v>
      </c>
      <c r="AB17" s="16">
        <f t="shared" si="3"/>
        <v>45404</v>
      </c>
      <c r="AC17" s="16">
        <f t="shared" si="3"/>
        <v>45405</v>
      </c>
      <c r="AD17" s="16">
        <f t="shared" si="3"/>
        <v>45406</v>
      </c>
      <c r="AE17" s="16">
        <f t="shared" si="3"/>
        <v>45407</v>
      </c>
      <c r="AF17" s="16">
        <f t="shared" si="3"/>
        <v>45408</v>
      </c>
      <c r="AG17" s="16">
        <f t="shared" si="3"/>
        <v>45409</v>
      </c>
      <c r="AH17" s="16">
        <f t="shared" si="3"/>
        <v>45410</v>
      </c>
      <c r="AI17" s="16">
        <f t="shared" si="3"/>
        <v>45411</v>
      </c>
      <c r="AJ17" s="16">
        <f t="shared" si="3"/>
        <v>45412</v>
      </c>
    </row>
    <row r="18" spans="2:37" ht="15.5" x14ac:dyDescent="0.35">
      <c r="B18" s="17"/>
      <c r="C18" s="18"/>
      <c r="D18" s="19"/>
      <c r="E18" s="32" t="str">
        <f>CONCATENATE(VLOOKUP(37,TA,TI,FALSE),": ")</f>
        <v xml:space="preserve">Tag: </v>
      </c>
      <c r="F18" s="32"/>
      <c r="G18" s="41">
        <v>1</v>
      </c>
      <c r="H18" s="42">
        <f>+G18+1</f>
        <v>2</v>
      </c>
      <c r="I18" s="42">
        <f t="shared" si="2"/>
        <v>3</v>
      </c>
      <c r="J18" s="42">
        <f t="shared" si="2"/>
        <v>4</v>
      </c>
      <c r="K18" s="42">
        <f t="shared" si="2"/>
        <v>5</v>
      </c>
      <c r="L18" s="42">
        <f t="shared" si="2"/>
        <v>6</v>
      </c>
      <c r="M18" s="42">
        <f t="shared" si="2"/>
        <v>7</v>
      </c>
      <c r="N18" s="42">
        <f t="shared" si="2"/>
        <v>8</v>
      </c>
      <c r="O18" s="42">
        <f t="shared" si="2"/>
        <v>9</v>
      </c>
      <c r="P18" s="42">
        <f t="shared" si="2"/>
        <v>10</v>
      </c>
      <c r="Q18" s="42">
        <f t="shared" si="2"/>
        <v>11</v>
      </c>
      <c r="R18" s="42">
        <f t="shared" si="2"/>
        <v>12</v>
      </c>
      <c r="S18" s="42">
        <f t="shared" si="2"/>
        <v>13</v>
      </c>
      <c r="T18" s="42">
        <f t="shared" si="2"/>
        <v>14</v>
      </c>
      <c r="U18" s="42">
        <f t="shared" si="2"/>
        <v>15</v>
      </c>
      <c r="V18" s="42">
        <f t="shared" si="2"/>
        <v>16</v>
      </c>
      <c r="W18" s="42">
        <f t="shared" si="2"/>
        <v>17</v>
      </c>
      <c r="X18" s="42">
        <f t="shared" si="2"/>
        <v>18</v>
      </c>
      <c r="Y18" s="42">
        <f t="shared" si="3"/>
        <v>19</v>
      </c>
      <c r="Z18" s="42">
        <f t="shared" si="3"/>
        <v>20</v>
      </c>
      <c r="AA18" s="42">
        <f t="shared" si="3"/>
        <v>21</v>
      </c>
      <c r="AB18" s="42">
        <f t="shared" si="3"/>
        <v>22</v>
      </c>
      <c r="AC18" s="42">
        <f t="shared" si="3"/>
        <v>23</v>
      </c>
      <c r="AD18" s="42">
        <f t="shared" si="3"/>
        <v>24</v>
      </c>
      <c r="AE18" s="42">
        <f t="shared" si="3"/>
        <v>25</v>
      </c>
      <c r="AF18" s="42">
        <f t="shared" si="3"/>
        <v>26</v>
      </c>
      <c r="AG18" s="42">
        <f t="shared" si="3"/>
        <v>27</v>
      </c>
      <c r="AH18" s="42">
        <f t="shared" si="3"/>
        <v>28</v>
      </c>
      <c r="AI18" s="42">
        <f t="shared" si="3"/>
        <v>29</v>
      </c>
      <c r="AJ18" s="42">
        <f t="shared" si="3"/>
        <v>30</v>
      </c>
      <c r="AK18" s="54" t="str">
        <f>VLOOKUP(7,TA,TI,FALSE)</f>
        <v>Summe</v>
      </c>
    </row>
    <row r="19" spans="2:37" ht="15.5" x14ac:dyDescent="0.3">
      <c r="B19" s="20"/>
      <c r="C19" s="33" t="str">
        <f>VLOOKUP(6,TA,TI,FALSE)</f>
        <v>Tätigkeiten:</v>
      </c>
      <c r="D19" s="34"/>
      <c r="E19" s="34"/>
      <c r="F19" s="34"/>
      <c r="G19" s="35" t="str">
        <f t="shared" ref="G19:AJ19" si="4">IF(TI=2,IF(WEEKDAY(G17)=1,"Zo",IF(WEEKDAY(G17)=2,"Ma",IF(WEEKDAY(G17)=3,"Di",IF(WEEKDAY(G17)=4,"Wo",IF(WEEKDAY(G17)=5,"Do",IF(WEEKDAY(G17)=6,"Vr",IF(WEEKDAY(G17)=7,"Za"))))))),IF(WEEKDAY(G17)=1,"So",IF(WEEKDAY(G17)=2,"Mo",IF(WEEKDAY(G17)=3,"Di",IF(WEEKDAY(G17)=4,"Mi",IF(WEEKDAY(G17)=5,"Do",IF(WEEKDAY(G17)=6,"Fr",IF(WEEKDAY(G17)=7,"Sa"))))))))</f>
        <v>Mo</v>
      </c>
      <c r="H19" s="40" t="str">
        <f t="shared" si="4"/>
        <v>Di</v>
      </c>
      <c r="I19" s="40" t="str">
        <f t="shared" si="4"/>
        <v>Mi</v>
      </c>
      <c r="J19" s="40" t="str">
        <f t="shared" si="4"/>
        <v>Do</v>
      </c>
      <c r="K19" s="40" t="str">
        <f t="shared" si="4"/>
        <v>Fr</v>
      </c>
      <c r="L19" s="40" t="str">
        <f t="shared" si="4"/>
        <v>Sa</v>
      </c>
      <c r="M19" s="40" t="str">
        <f t="shared" si="4"/>
        <v>So</v>
      </c>
      <c r="N19" s="40" t="str">
        <f t="shared" si="4"/>
        <v>Mo</v>
      </c>
      <c r="O19" s="40" t="str">
        <f t="shared" si="4"/>
        <v>Di</v>
      </c>
      <c r="P19" s="40" t="str">
        <f t="shared" si="4"/>
        <v>Mi</v>
      </c>
      <c r="Q19" s="40" t="str">
        <f t="shared" si="4"/>
        <v>Do</v>
      </c>
      <c r="R19" s="40" t="str">
        <f t="shared" si="4"/>
        <v>Fr</v>
      </c>
      <c r="S19" s="40" t="str">
        <f t="shared" si="4"/>
        <v>Sa</v>
      </c>
      <c r="T19" s="40" t="str">
        <f t="shared" si="4"/>
        <v>So</v>
      </c>
      <c r="U19" s="40" t="str">
        <f t="shared" si="4"/>
        <v>Mo</v>
      </c>
      <c r="V19" s="40" t="str">
        <f t="shared" si="4"/>
        <v>Di</v>
      </c>
      <c r="W19" s="40" t="str">
        <f t="shared" si="4"/>
        <v>Mi</v>
      </c>
      <c r="X19" s="40" t="str">
        <f t="shared" si="4"/>
        <v>Do</v>
      </c>
      <c r="Y19" s="40" t="str">
        <f t="shared" si="4"/>
        <v>Fr</v>
      </c>
      <c r="Z19" s="40" t="str">
        <f t="shared" si="4"/>
        <v>Sa</v>
      </c>
      <c r="AA19" s="40" t="str">
        <f t="shared" si="4"/>
        <v>So</v>
      </c>
      <c r="AB19" s="40" t="str">
        <f t="shared" si="4"/>
        <v>Mo</v>
      </c>
      <c r="AC19" s="40" t="str">
        <f t="shared" si="4"/>
        <v>Di</v>
      </c>
      <c r="AD19" s="40" t="str">
        <f t="shared" si="4"/>
        <v>Mi</v>
      </c>
      <c r="AE19" s="40" t="str">
        <f t="shared" si="4"/>
        <v>Do</v>
      </c>
      <c r="AF19" s="40" t="str">
        <f t="shared" si="4"/>
        <v>Fr</v>
      </c>
      <c r="AG19" s="40" t="str">
        <f t="shared" si="4"/>
        <v>Sa</v>
      </c>
      <c r="AH19" s="40" t="str">
        <f t="shared" si="4"/>
        <v>So</v>
      </c>
      <c r="AI19" s="40" t="str">
        <f t="shared" si="4"/>
        <v>Mo</v>
      </c>
      <c r="AJ19" s="40" t="str">
        <f t="shared" si="4"/>
        <v>Di</v>
      </c>
      <c r="AK19" s="55"/>
    </row>
    <row r="20" spans="2:37" x14ac:dyDescent="0.3">
      <c r="B20" s="20"/>
      <c r="G20" s="43">
        <f>IF(OR(WEEKDAY(G17)=1,WEEKDAY(G17)=7),1,0)</f>
        <v>0</v>
      </c>
      <c r="H20" s="15">
        <f>IF(OR(WEEKDAY(H17)=1,WEEKDAY(H17)=7),1,0)</f>
        <v>0</v>
      </c>
      <c r="I20" s="15">
        <f t="shared" ref="I20:AJ20" si="5">IF(OR(WEEKDAY(I17)=1,WEEKDAY(I17)=7),1,0)</f>
        <v>0</v>
      </c>
      <c r="J20" s="15">
        <f t="shared" si="5"/>
        <v>0</v>
      </c>
      <c r="K20" s="15">
        <f t="shared" si="5"/>
        <v>0</v>
      </c>
      <c r="L20" s="15">
        <f t="shared" si="5"/>
        <v>1</v>
      </c>
      <c r="M20" s="15">
        <f t="shared" si="5"/>
        <v>1</v>
      </c>
      <c r="N20" s="15">
        <f t="shared" si="5"/>
        <v>0</v>
      </c>
      <c r="O20" s="15">
        <f t="shared" si="5"/>
        <v>0</v>
      </c>
      <c r="P20" s="15">
        <f t="shared" si="5"/>
        <v>0</v>
      </c>
      <c r="Q20" s="15">
        <f t="shared" si="5"/>
        <v>0</v>
      </c>
      <c r="R20" s="15">
        <f t="shared" si="5"/>
        <v>0</v>
      </c>
      <c r="S20" s="15">
        <f t="shared" si="5"/>
        <v>1</v>
      </c>
      <c r="T20" s="15">
        <f t="shared" si="5"/>
        <v>1</v>
      </c>
      <c r="U20" s="15">
        <f t="shared" si="5"/>
        <v>0</v>
      </c>
      <c r="V20" s="15">
        <f t="shared" si="5"/>
        <v>0</v>
      </c>
      <c r="W20" s="15">
        <f t="shared" si="5"/>
        <v>0</v>
      </c>
      <c r="X20" s="15">
        <f t="shared" si="5"/>
        <v>0</v>
      </c>
      <c r="Y20" s="15">
        <f t="shared" si="5"/>
        <v>0</v>
      </c>
      <c r="Z20" s="15">
        <f t="shared" si="5"/>
        <v>1</v>
      </c>
      <c r="AA20" s="15">
        <f t="shared" si="5"/>
        <v>1</v>
      </c>
      <c r="AB20" s="15">
        <f t="shared" si="5"/>
        <v>0</v>
      </c>
      <c r="AC20" s="15">
        <f t="shared" si="5"/>
        <v>0</v>
      </c>
      <c r="AD20" s="15">
        <f t="shared" si="5"/>
        <v>0</v>
      </c>
      <c r="AE20" s="15">
        <f t="shared" si="5"/>
        <v>0</v>
      </c>
      <c r="AF20" s="15">
        <f t="shared" si="5"/>
        <v>0</v>
      </c>
      <c r="AG20" s="15">
        <f t="shared" si="5"/>
        <v>1</v>
      </c>
      <c r="AH20" s="15">
        <f t="shared" si="5"/>
        <v>1</v>
      </c>
      <c r="AI20" s="15">
        <f t="shared" si="5"/>
        <v>0</v>
      </c>
      <c r="AJ20" s="15">
        <f t="shared" si="5"/>
        <v>0</v>
      </c>
      <c r="AK20" s="55"/>
    </row>
    <row r="21" spans="2:37" ht="38.25" customHeight="1" x14ac:dyDescent="0.3">
      <c r="B21" s="20"/>
      <c r="C21" s="203" t="str">
        <f>VLOOKUP(28,TA,TI,FALSE)</f>
        <v>Projektnummer und Projektname Interreg VI-A Deutschland-Nederland Projekte:</v>
      </c>
      <c r="D21" s="203"/>
      <c r="E21" s="203"/>
      <c r="G21" s="20"/>
      <c r="AK21" s="55"/>
    </row>
    <row r="22" spans="2:37" s="47" customFormat="1" ht="30.75" customHeight="1" x14ac:dyDescent="0.35">
      <c r="B22" s="37">
        <v>1</v>
      </c>
      <c r="C22" s="87">
        <f>IF(+Overzicht!C27="","",+Overzicht!C27)</f>
        <v>32011</v>
      </c>
      <c r="E22" s="144" t="str">
        <f>IF(+Overzicht!E27="","",+Overzicht!E27)</f>
        <v>EDL (Subprojekt EDL-XX)</v>
      </c>
      <c r="G22" s="89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145">
        <f t="shared" ref="AK22:AK27" si="6">SUM(G22:AJ22)</f>
        <v>0</v>
      </c>
    </row>
    <row r="23" spans="2:37" s="47" customFormat="1" ht="30.75" customHeight="1" x14ac:dyDescent="0.35">
      <c r="B23" s="37">
        <v>2</v>
      </c>
      <c r="C23" s="87" t="str">
        <f>IF(+Overzicht!C28="","",+Overzicht!C28)</f>
        <v/>
      </c>
      <c r="E23" s="144" t="str">
        <f>IF(+Overzicht!E28="","",+Overzicht!E28)</f>
        <v/>
      </c>
      <c r="G23" s="89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145">
        <f t="shared" si="6"/>
        <v>0</v>
      </c>
    </row>
    <row r="24" spans="2:37" s="47" customFormat="1" ht="30.75" customHeight="1" x14ac:dyDescent="0.35">
      <c r="B24" s="37">
        <v>3</v>
      </c>
      <c r="C24" s="87" t="str">
        <f>IF(+Overzicht!C29="","",+Overzicht!C29)</f>
        <v/>
      </c>
      <c r="E24" s="144" t="str">
        <f>IF(+Overzicht!E29="","",+Overzicht!E29)</f>
        <v/>
      </c>
      <c r="G24" s="89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145">
        <f t="shared" si="6"/>
        <v>0</v>
      </c>
    </row>
    <row r="25" spans="2:37" s="47" customFormat="1" ht="30.75" customHeight="1" x14ac:dyDescent="0.35">
      <c r="B25" s="37">
        <v>4</v>
      </c>
      <c r="C25" s="87" t="str">
        <f>IF(+Overzicht!C30="","",+Overzicht!C30)</f>
        <v/>
      </c>
      <c r="E25" s="144" t="str">
        <f>IF(+Overzicht!E30="","",+Overzicht!E30)</f>
        <v/>
      </c>
      <c r="G25" s="89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145">
        <f t="shared" si="6"/>
        <v>0</v>
      </c>
    </row>
    <row r="26" spans="2:37" s="47" customFormat="1" ht="30.75" customHeight="1" x14ac:dyDescent="0.35">
      <c r="B26" s="37">
        <v>5</v>
      </c>
      <c r="C26" s="87" t="str">
        <f>IF(+Overzicht!C31="","",+Overzicht!C31)</f>
        <v/>
      </c>
      <c r="E26" s="144" t="str">
        <f>IF(+Overzicht!E31="","",+Overzicht!E31)</f>
        <v/>
      </c>
      <c r="G26" s="89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145">
        <f t="shared" si="6"/>
        <v>0</v>
      </c>
    </row>
    <row r="27" spans="2:37" s="128" customFormat="1" ht="18" x14ac:dyDescent="0.35">
      <c r="B27" s="124"/>
      <c r="C27" s="63" t="str">
        <f>VLOOKUP(29,TA,TI,FALSE)</f>
        <v>Summe Interreg VI-A Projekte:</v>
      </c>
      <c r="D27" s="61"/>
      <c r="E27" s="61"/>
      <c r="F27" s="61"/>
      <c r="G27" s="93">
        <f t="shared" ref="G27:AJ27" si="7">SUM(G22:G26)</f>
        <v>0</v>
      </c>
      <c r="H27" s="94">
        <f t="shared" si="7"/>
        <v>0</v>
      </c>
      <c r="I27" s="94">
        <f t="shared" si="7"/>
        <v>0</v>
      </c>
      <c r="J27" s="94">
        <f t="shared" si="7"/>
        <v>0</v>
      </c>
      <c r="K27" s="94">
        <f t="shared" si="7"/>
        <v>0</v>
      </c>
      <c r="L27" s="94">
        <f t="shared" si="7"/>
        <v>0</v>
      </c>
      <c r="M27" s="94">
        <f t="shared" si="7"/>
        <v>0</v>
      </c>
      <c r="N27" s="94">
        <f t="shared" si="7"/>
        <v>0</v>
      </c>
      <c r="O27" s="94">
        <f t="shared" si="7"/>
        <v>0</v>
      </c>
      <c r="P27" s="94">
        <f t="shared" si="7"/>
        <v>0</v>
      </c>
      <c r="Q27" s="94">
        <f t="shared" si="7"/>
        <v>0</v>
      </c>
      <c r="R27" s="94">
        <f t="shared" si="7"/>
        <v>0</v>
      </c>
      <c r="S27" s="94">
        <f t="shared" si="7"/>
        <v>0</v>
      </c>
      <c r="T27" s="94">
        <f t="shared" si="7"/>
        <v>0</v>
      </c>
      <c r="U27" s="94">
        <f t="shared" si="7"/>
        <v>0</v>
      </c>
      <c r="V27" s="94">
        <f t="shared" si="7"/>
        <v>0</v>
      </c>
      <c r="W27" s="94">
        <f t="shared" si="7"/>
        <v>0</v>
      </c>
      <c r="X27" s="94">
        <f t="shared" si="7"/>
        <v>0</v>
      </c>
      <c r="Y27" s="94">
        <f t="shared" si="7"/>
        <v>0</v>
      </c>
      <c r="Z27" s="94">
        <f t="shared" si="7"/>
        <v>0</v>
      </c>
      <c r="AA27" s="94">
        <f t="shared" si="7"/>
        <v>0</v>
      </c>
      <c r="AB27" s="94">
        <f t="shared" si="7"/>
        <v>0</v>
      </c>
      <c r="AC27" s="94">
        <f t="shared" si="7"/>
        <v>0</v>
      </c>
      <c r="AD27" s="94">
        <f t="shared" si="7"/>
        <v>0</v>
      </c>
      <c r="AE27" s="94">
        <f t="shared" si="7"/>
        <v>0</v>
      </c>
      <c r="AF27" s="94">
        <f t="shared" si="7"/>
        <v>0</v>
      </c>
      <c r="AG27" s="94">
        <f t="shared" si="7"/>
        <v>0</v>
      </c>
      <c r="AH27" s="94">
        <f t="shared" si="7"/>
        <v>0</v>
      </c>
      <c r="AI27" s="94">
        <f t="shared" si="7"/>
        <v>0</v>
      </c>
      <c r="AJ27" s="94">
        <f t="shared" si="7"/>
        <v>0</v>
      </c>
      <c r="AK27" s="95">
        <f t="shared" si="6"/>
        <v>0</v>
      </c>
    </row>
    <row r="28" spans="2:37" s="47" customFormat="1" ht="15.5" x14ac:dyDescent="0.35">
      <c r="B28" s="129"/>
      <c r="G28" s="96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2"/>
    </row>
    <row r="29" spans="2:37" s="47" customFormat="1" ht="17.5" x14ac:dyDescent="0.35">
      <c r="B29" s="129"/>
      <c r="C29" s="61" t="str">
        <f>VLOOKUP(42,TA,TI,FALSE)</f>
        <v>Sonstige Interreg-Projekte</v>
      </c>
      <c r="G29" s="98">
        <v>0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9">
        <v>0</v>
      </c>
      <c r="U29" s="99">
        <v>0</v>
      </c>
      <c r="V29" s="99">
        <v>0</v>
      </c>
      <c r="W29" s="99">
        <v>0</v>
      </c>
      <c r="X29" s="99">
        <v>0</v>
      </c>
      <c r="Y29" s="99">
        <v>0</v>
      </c>
      <c r="Z29" s="99">
        <v>0</v>
      </c>
      <c r="AA29" s="99">
        <v>0</v>
      </c>
      <c r="AB29" s="99">
        <v>0</v>
      </c>
      <c r="AC29" s="99">
        <v>0</v>
      </c>
      <c r="AD29" s="99">
        <v>0</v>
      </c>
      <c r="AE29" s="99">
        <v>0</v>
      </c>
      <c r="AF29" s="99">
        <v>0</v>
      </c>
      <c r="AG29" s="99">
        <v>0</v>
      </c>
      <c r="AH29" s="99">
        <v>0</v>
      </c>
      <c r="AI29" s="99">
        <v>0</v>
      </c>
      <c r="AJ29" s="100">
        <v>0</v>
      </c>
      <c r="AK29" s="145">
        <f>SUM(F29:AJ29)</f>
        <v>0</v>
      </c>
    </row>
    <row r="30" spans="2:37" s="47" customFormat="1" ht="15.5" x14ac:dyDescent="0.35">
      <c r="B30" s="129"/>
      <c r="G30" s="146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5"/>
    </row>
    <row r="31" spans="2:37" s="47" customFormat="1" ht="17.5" x14ac:dyDescent="0.35">
      <c r="B31" s="129"/>
      <c r="C31" s="61" t="str">
        <f>VLOOKUP(30,TA,TI,FALSE)</f>
        <v>Sonstige, geförderte Projekte</v>
      </c>
      <c r="D31" s="61"/>
      <c r="E31" s="61"/>
      <c r="F31" s="61"/>
      <c r="G31" s="101">
        <v>0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  <c r="S31" s="100">
        <v>0</v>
      </c>
      <c r="T31" s="100">
        <v>0</v>
      </c>
      <c r="U31" s="100">
        <v>0</v>
      </c>
      <c r="V31" s="100">
        <v>0</v>
      </c>
      <c r="W31" s="100">
        <v>0</v>
      </c>
      <c r="X31" s="100">
        <v>0</v>
      </c>
      <c r="Y31" s="100">
        <v>0</v>
      </c>
      <c r="Z31" s="100">
        <v>0</v>
      </c>
      <c r="AA31" s="100">
        <v>0</v>
      </c>
      <c r="AB31" s="100">
        <v>0</v>
      </c>
      <c r="AC31" s="100">
        <v>0</v>
      </c>
      <c r="AD31" s="100">
        <v>0</v>
      </c>
      <c r="AE31" s="100">
        <v>0</v>
      </c>
      <c r="AF31" s="100">
        <v>0</v>
      </c>
      <c r="AG31" s="100">
        <v>0</v>
      </c>
      <c r="AH31" s="100">
        <v>0</v>
      </c>
      <c r="AI31" s="100">
        <v>0</v>
      </c>
      <c r="AJ31" s="100">
        <v>0</v>
      </c>
      <c r="AK31" s="145">
        <f>SUM(F31:AJ31)</f>
        <v>0</v>
      </c>
    </row>
    <row r="32" spans="2:37" s="47" customFormat="1" ht="15.5" x14ac:dyDescent="0.35">
      <c r="B32" s="129"/>
      <c r="G32" s="146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5"/>
    </row>
    <row r="33" spans="2:38" s="47" customFormat="1" ht="17.5" x14ac:dyDescent="0.35">
      <c r="B33" s="129"/>
      <c r="C33" s="61" t="str">
        <f>VLOOKUP(31,TA,TI,FALSE)</f>
        <v>Sonstige Tätigkeiten</v>
      </c>
      <c r="D33" s="61"/>
      <c r="E33" s="61"/>
      <c r="F33" s="61"/>
      <c r="G33" s="101">
        <v>0</v>
      </c>
      <c r="H33" s="100">
        <v>0</v>
      </c>
      <c r="I33" s="100">
        <v>0</v>
      </c>
      <c r="J33" s="100">
        <v>0</v>
      </c>
      <c r="K33" s="100">
        <v>0</v>
      </c>
      <c r="L33" s="100">
        <v>0</v>
      </c>
      <c r="M33" s="100">
        <v>0</v>
      </c>
      <c r="N33" s="100">
        <v>0</v>
      </c>
      <c r="O33" s="100">
        <v>0</v>
      </c>
      <c r="P33" s="100">
        <v>0</v>
      </c>
      <c r="Q33" s="100">
        <v>0</v>
      </c>
      <c r="R33" s="100">
        <v>0</v>
      </c>
      <c r="S33" s="100">
        <v>0</v>
      </c>
      <c r="T33" s="100">
        <v>0</v>
      </c>
      <c r="U33" s="100">
        <v>0</v>
      </c>
      <c r="V33" s="100">
        <v>0</v>
      </c>
      <c r="W33" s="100">
        <v>0</v>
      </c>
      <c r="X33" s="100">
        <v>0</v>
      </c>
      <c r="Y33" s="100">
        <v>0</v>
      </c>
      <c r="Z33" s="100">
        <v>0</v>
      </c>
      <c r="AA33" s="100">
        <v>0</v>
      </c>
      <c r="AB33" s="100">
        <v>0</v>
      </c>
      <c r="AC33" s="100">
        <v>0</v>
      </c>
      <c r="AD33" s="100">
        <v>0</v>
      </c>
      <c r="AE33" s="100">
        <v>0</v>
      </c>
      <c r="AF33" s="100">
        <v>0</v>
      </c>
      <c r="AG33" s="100">
        <v>0</v>
      </c>
      <c r="AH33" s="100">
        <v>0</v>
      </c>
      <c r="AI33" s="100">
        <v>0</v>
      </c>
      <c r="AJ33" s="100">
        <v>0</v>
      </c>
      <c r="AK33" s="145">
        <f>SUM(G33:AJ33)</f>
        <v>0</v>
      </c>
    </row>
    <row r="34" spans="2:38" s="47" customFormat="1" ht="15.5" x14ac:dyDescent="0.35">
      <c r="B34" s="129"/>
      <c r="G34" s="96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2"/>
    </row>
    <row r="35" spans="2:38" s="47" customFormat="1" ht="18" x14ac:dyDescent="0.35">
      <c r="B35" s="136"/>
      <c r="C35" s="102" t="str">
        <f>VLOOKUP(8,TA,TI,FALSE)</f>
        <v>Stunden insgesamt</v>
      </c>
      <c r="D35" s="103"/>
      <c r="E35" s="103"/>
      <c r="F35" s="103"/>
      <c r="G35" s="104">
        <f t="shared" ref="G35:AJ35" si="8">SUM(G27:G33)</f>
        <v>0</v>
      </c>
      <c r="H35" s="105">
        <f t="shared" si="8"/>
        <v>0</v>
      </c>
      <c r="I35" s="105">
        <f t="shared" si="8"/>
        <v>0</v>
      </c>
      <c r="J35" s="105">
        <f t="shared" si="8"/>
        <v>0</v>
      </c>
      <c r="K35" s="105">
        <f t="shared" si="8"/>
        <v>0</v>
      </c>
      <c r="L35" s="105">
        <f t="shared" si="8"/>
        <v>0</v>
      </c>
      <c r="M35" s="105">
        <f t="shared" si="8"/>
        <v>0</v>
      </c>
      <c r="N35" s="105">
        <f t="shared" si="8"/>
        <v>0</v>
      </c>
      <c r="O35" s="105">
        <f t="shared" si="8"/>
        <v>0</v>
      </c>
      <c r="P35" s="105">
        <f t="shared" si="8"/>
        <v>0</v>
      </c>
      <c r="Q35" s="105">
        <f t="shared" si="8"/>
        <v>0</v>
      </c>
      <c r="R35" s="105">
        <f t="shared" si="8"/>
        <v>0</v>
      </c>
      <c r="S35" s="105">
        <f t="shared" si="8"/>
        <v>0</v>
      </c>
      <c r="T35" s="105">
        <f t="shared" si="8"/>
        <v>0</v>
      </c>
      <c r="U35" s="105">
        <f t="shared" si="8"/>
        <v>0</v>
      </c>
      <c r="V35" s="105">
        <f t="shared" si="8"/>
        <v>0</v>
      </c>
      <c r="W35" s="105">
        <f t="shared" si="8"/>
        <v>0</v>
      </c>
      <c r="X35" s="105">
        <f t="shared" si="8"/>
        <v>0</v>
      </c>
      <c r="Y35" s="105">
        <f t="shared" si="8"/>
        <v>0</v>
      </c>
      <c r="Z35" s="105">
        <f t="shared" si="8"/>
        <v>0</v>
      </c>
      <c r="AA35" s="105">
        <f t="shared" si="8"/>
        <v>0</v>
      </c>
      <c r="AB35" s="105">
        <f t="shared" si="8"/>
        <v>0</v>
      </c>
      <c r="AC35" s="105">
        <f t="shared" si="8"/>
        <v>0</v>
      </c>
      <c r="AD35" s="105">
        <f t="shared" si="8"/>
        <v>0</v>
      </c>
      <c r="AE35" s="105">
        <f t="shared" si="8"/>
        <v>0</v>
      </c>
      <c r="AF35" s="105">
        <f t="shared" si="8"/>
        <v>0</v>
      </c>
      <c r="AG35" s="105">
        <f t="shared" si="8"/>
        <v>0</v>
      </c>
      <c r="AH35" s="105">
        <f t="shared" si="8"/>
        <v>0</v>
      </c>
      <c r="AI35" s="105">
        <f t="shared" si="8"/>
        <v>0</v>
      </c>
      <c r="AJ35" s="105">
        <f t="shared" si="8"/>
        <v>0</v>
      </c>
      <c r="AK35" s="106">
        <f>SUM(G35:AJ35)</f>
        <v>0</v>
      </c>
    </row>
    <row r="38" spans="2:38" ht="20.25" customHeight="1" x14ac:dyDescent="0.3">
      <c r="B38" s="217" t="str">
        <f>VLOOKUP(27,TA,TI,FALSE)</f>
        <v>Wir bestätigen, dass die Daten korrekt und vollständig ausgefüllt wurden. Die geleisteten Projektarbeitsstunden waren im Rahmen einer effizienten und effektiven Projektdurchführung erforderlich.</v>
      </c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9"/>
      <c r="AL38" s="59"/>
    </row>
    <row r="39" spans="2:38" ht="14.25" customHeight="1" x14ac:dyDescent="0.3">
      <c r="B39" s="220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2"/>
      <c r="AL39" s="59"/>
    </row>
    <row r="47" spans="2:38" x14ac:dyDescent="0.3">
      <c r="B47" s="36"/>
      <c r="C47" s="36"/>
      <c r="D47" s="36"/>
      <c r="E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</row>
    <row r="49" spans="2:38" s="61" customFormat="1" ht="20" customHeight="1" x14ac:dyDescent="0.35">
      <c r="B49" s="224" t="str">
        <f>VLOOKUP(24,TA,TI,FALSE)</f>
        <v>Ort, Datum</v>
      </c>
      <c r="C49" s="224"/>
      <c r="D49" s="224"/>
      <c r="E49" s="224"/>
      <c r="F49" s="60"/>
      <c r="K49" s="224" t="str">
        <f>VLOOKUP(25,TA,TI,FALSE)</f>
        <v>Unterschrift Mitarbeiter(in)</v>
      </c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AA49" s="224" t="str">
        <f>VLOOKUP(26,TA,TI,FALSE)</f>
        <v>Unterschrift Vorgesetzte(r)</v>
      </c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</row>
    <row r="51" spans="2:38" x14ac:dyDescent="0.3">
      <c r="B51" s="212" t="str">
        <f>+Mar!B51</f>
        <v>Jede Änderung an dieser Datei macht die Stundenzettel ungültig und kann zu ihrer Ablehnung führen.</v>
      </c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2"/>
      <c r="AL51" s="212"/>
    </row>
  </sheetData>
  <sheetProtection algorithmName="SHA-512" hashValue="5ic3GGCJtiqXlWcdyZaBsNQj2WjYHoE1uAXhM2AWHyWo+33e213JsbNcSAQiodzwamcnvuTk0DVVgFgZh1MGrg==" saltValue="gvDWSjL9FH+vuVb4TsAeTg==" spinCount="100000" sheet="1" objects="1" scenarios="1" selectLockedCells="1"/>
  <mergeCells count="28">
    <mergeCell ref="B10:E10"/>
    <mergeCell ref="G1:AK1"/>
    <mergeCell ref="B14:C14"/>
    <mergeCell ref="G14:AA14"/>
    <mergeCell ref="B15:C15"/>
    <mergeCell ref="G15:AA15"/>
    <mergeCell ref="B12:C12"/>
    <mergeCell ref="G12:AA12"/>
    <mergeCell ref="B13:C13"/>
    <mergeCell ref="G13:AA13"/>
    <mergeCell ref="G2:AK2"/>
    <mergeCell ref="AD12:AJ13"/>
    <mergeCell ref="B51:AL51"/>
    <mergeCell ref="B49:E49"/>
    <mergeCell ref="K49:V49"/>
    <mergeCell ref="AA49:AK49"/>
    <mergeCell ref="V3:W3"/>
    <mergeCell ref="G4:H4"/>
    <mergeCell ref="L4:N4"/>
    <mergeCell ref="G6:AA6"/>
    <mergeCell ref="G8:AA8"/>
    <mergeCell ref="G10:AA10"/>
    <mergeCell ref="C21:E21"/>
    <mergeCell ref="X4:Y4"/>
    <mergeCell ref="Z4:AA4"/>
    <mergeCell ref="B38:AK39"/>
    <mergeCell ref="B16:C16"/>
    <mergeCell ref="G16:AA16"/>
  </mergeCells>
  <conditionalFormatting sqref="G18:G35">
    <cfRule type="expression" dxfId="274" priority="31">
      <formula>+$G$20=1</formula>
    </cfRule>
  </conditionalFormatting>
  <conditionalFormatting sqref="H18:H35">
    <cfRule type="expression" dxfId="273" priority="30">
      <formula>+$H$20=1</formula>
    </cfRule>
  </conditionalFormatting>
  <conditionalFormatting sqref="I18:I35">
    <cfRule type="expression" dxfId="272" priority="29">
      <formula>+$I$20=1</formula>
    </cfRule>
  </conditionalFormatting>
  <conditionalFormatting sqref="J18:J35">
    <cfRule type="expression" dxfId="271" priority="28">
      <formula>+$J$20=1</formula>
    </cfRule>
  </conditionalFormatting>
  <conditionalFormatting sqref="K18:K35">
    <cfRule type="expression" dxfId="270" priority="27">
      <formula>+$K$20=1</formula>
    </cfRule>
  </conditionalFormatting>
  <conditionalFormatting sqref="L18:L35">
    <cfRule type="expression" dxfId="269" priority="26">
      <formula>+$L$20=1</formula>
    </cfRule>
  </conditionalFormatting>
  <conditionalFormatting sqref="M18:M35">
    <cfRule type="expression" dxfId="268" priority="25">
      <formula>+$M$20=1</formula>
    </cfRule>
  </conditionalFormatting>
  <conditionalFormatting sqref="N18:N35">
    <cfRule type="expression" dxfId="267" priority="24">
      <formula>+$N$20=1</formula>
    </cfRule>
  </conditionalFormatting>
  <conditionalFormatting sqref="O18:O35">
    <cfRule type="expression" dxfId="266" priority="23">
      <formula>+$O$20=1</formula>
    </cfRule>
  </conditionalFormatting>
  <conditionalFormatting sqref="P18:P35">
    <cfRule type="expression" dxfId="265" priority="22">
      <formula>+$P$20=1</formula>
    </cfRule>
  </conditionalFormatting>
  <conditionalFormatting sqref="Q18:Q35">
    <cfRule type="expression" dxfId="264" priority="21">
      <formula>+$Q$20=1</formula>
    </cfRule>
  </conditionalFormatting>
  <conditionalFormatting sqref="R18:R35">
    <cfRule type="expression" dxfId="263" priority="20">
      <formula>+$R$20=1</formula>
    </cfRule>
  </conditionalFormatting>
  <conditionalFormatting sqref="S18:S35">
    <cfRule type="expression" dxfId="262" priority="19">
      <formula>+$S$20=1</formula>
    </cfRule>
  </conditionalFormatting>
  <conditionalFormatting sqref="T18:T35">
    <cfRule type="expression" dxfId="261" priority="18">
      <formula>+$T$20=1</formula>
    </cfRule>
  </conditionalFormatting>
  <conditionalFormatting sqref="U18:U35">
    <cfRule type="expression" dxfId="260" priority="17">
      <formula>+$U$20=1</formula>
    </cfRule>
  </conditionalFormatting>
  <conditionalFormatting sqref="V18:V35">
    <cfRule type="expression" dxfId="259" priority="16">
      <formula>+$V$20=1</formula>
    </cfRule>
  </conditionalFormatting>
  <conditionalFormatting sqref="W18:W35">
    <cfRule type="expression" dxfId="258" priority="15">
      <formula>+$W$20=1</formula>
    </cfRule>
  </conditionalFormatting>
  <conditionalFormatting sqref="X18:X35">
    <cfRule type="expression" dxfId="257" priority="14">
      <formula>+$X$20=1</formula>
    </cfRule>
  </conditionalFormatting>
  <conditionalFormatting sqref="Y18:Y35">
    <cfRule type="expression" dxfId="256" priority="13">
      <formula>+$Y$20=1</formula>
    </cfRule>
  </conditionalFormatting>
  <conditionalFormatting sqref="Z18:Z35">
    <cfRule type="expression" dxfId="255" priority="12">
      <formula>+$Z$20=1</formula>
    </cfRule>
  </conditionalFormatting>
  <conditionalFormatting sqref="AA18:AA35">
    <cfRule type="expression" dxfId="254" priority="11">
      <formula>+$AA$20=1</formula>
    </cfRule>
  </conditionalFormatting>
  <conditionalFormatting sqref="AB18:AB35">
    <cfRule type="expression" dxfId="253" priority="10">
      <formula>+$AB$20=1</formula>
    </cfRule>
  </conditionalFormatting>
  <conditionalFormatting sqref="AC18:AC35">
    <cfRule type="expression" dxfId="252" priority="9">
      <formula>+$AC$20=1</formula>
    </cfRule>
  </conditionalFormatting>
  <conditionalFormatting sqref="AD18:AD35">
    <cfRule type="expression" dxfId="251" priority="8">
      <formula>+$AD$20=1</formula>
    </cfRule>
  </conditionalFormatting>
  <conditionalFormatting sqref="AE18:AE35">
    <cfRule type="expression" dxfId="250" priority="7">
      <formula>$AE$20=1</formula>
    </cfRule>
  </conditionalFormatting>
  <conditionalFormatting sqref="AF18:AF35">
    <cfRule type="expression" dxfId="249" priority="6">
      <formula>+$AF$20=1</formula>
    </cfRule>
  </conditionalFormatting>
  <conditionalFormatting sqref="AG18:AG35">
    <cfRule type="expression" dxfId="248" priority="5">
      <formula>+$AG$20=1</formula>
    </cfRule>
  </conditionalFormatting>
  <conditionalFormatting sqref="AH18:AH35">
    <cfRule type="expression" dxfId="247" priority="4">
      <formula>+$AH$20=1</formula>
    </cfRule>
  </conditionalFormatting>
  <conditionalFormatting sqref="AI18:AI35">
    <cfRule type="expression" dxfId="246" priority="3">
      <formula>+$AI$20=1</formula>
    </cfRule>
  </conditionalFormatting>
  <conditionalFormatting sqref="AJ18:AJ35">
    <cfRule type="expression" dxfId="245" priority="2">
      <formula>+$AJ$20=1</formula>
    </cfRule>
  </conditionalFormatting>
  <printOptions horizontalCentered="1" verticalCentered="1"/>
  <pageMargins left="0.23622047244094491" right="0.19685039370078741" top="0.74803149606299213" bottom="0.31496062992125984" header="0.31496062992125984" footer="0.31496062992125984"/>
  <pageSetup paperSize="9" scale="45" orientation="landscape" r:id="rId1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78E70-8ABD-4971-AF5D-83442E3A31C7}">
  <sheetPr>
    <tabColor theme="4" tint="0.79998168889431442"/>
    <pageSetUpPr fitToPage="1"/>
  </sheetPr>
  <dimension ref="A1:AL51"/>
  <sheetViews>
    <sheetView zoomScale="80" zoomScaleNormal="80" zoomScaleSheetLayoutView="70" workbookViewId="0">
      <selection activeCell="G22" sqref="G22"/>
    </sheetView>
  </sheetViews>
  <sheetFormatPr baseColWidth="10" defaultColWidth="9.08984375" defaultRowHeight="14" x14ac:dyDescent="0.3"/>
  <cols>
    <col min="1" max="1" width="4.453125" style="8" bestFit="1" customWidth="1"/>
    <col min="2" max="2" width="4.08984375" style="8" customWidth="1"/>
    <col min="3" max="3" width="8" style="8" customWidth="1"/>
    <col min="4" max="4" width="3.08984375" style="8" customWidth="1"/>
    <col min="5" max="5" width="41.6328125" style="8" customWidth="1"/>
    <col min="6" max="6" width="2.08984375" style="8" customWidth="1"/>
    <col min="7" max="37" width="7.54296875" style="8" customWidth="1"/>
    <col min="38" max="38" width="9.36328125" style="8" customWidth="1"/>
    <col min="39" max="16384" width="9.08984375" style="8"/>
  </cols>
  <sheetData>
    <row r="1" spans="2:38" ht="30" customHeight="1" x14ac:dyDescent="0.3">
      <c r="G1" s="226" t="str">
        <f>VLOOKUP(22,TA,TI,FALSE)</f>
        <v>Monatsübersicht geleistete Stunden</v>
      </c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</row>
    <row r="2" spans="2:38" ht="14.5" x14ac:dyDescent="0.35">
      <c r="G2" s="227" t="str">
        <f>VLOOKUP(23,TA,TI,FALSE)</f>
        <v>Für ein Projekt im Rahmen des Interreg VI-A Programms Deutschland-Nederland</v>
      </c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</row>
    <row r="3" spans="2:38" x14ac:dyDescent="0.3">
      <c r="V3" s="199"/>
      <c r="W3" s="199"/>
    </row>
    <row r="4" spans="2:38" ht="23" x14ac:dyDescent="0.5">
      <c r="B4" s="26" t="str">
        <f>VLOOKUP(1,TA,TI,FALSE)</f>
        <v>Jahr</v>
      </c>
      <c r="G4" s="230">
        <f>+Overzicht!G5</f>
        <v>2024</v>
      </c>
      <c r="H4" s="230"/>
      <c r="J4" s="63" t="str">
        <f>VLOOKUP(5,TA,TI,FALSE)</f>
        <v>Monat</v>
      </c>
      <c r="L4" s="230" t="str">
        <f>VLOOKUP(13,TA,+Sheet2!L1+2,FALSE)</f>
        <v>Mai</v>
      </c>
      <c r="M4" s="230"/>
      <c r="N4" s="230"/>
      <c r="X4" s="194" t="s">
        <v>67</v>
      </c>
      <c r="Y4" s="194"/>
      <c r="Z4" s="214">
        <f>+Overzicht!K24</f>
        <v>1</v>
      </c>
      <c r="AA4" s="214"/>
    </row>
    <row r="5" spans="2:38" ht="18" x14ac:dyDescent="0.4">
      <c r="B5" s="26"/>
    </row>
    <row r="6" spans="2:38" ht="20" x14ac:dyDescent="0.4">
      <c r="B6" s="27" t="str">
        <f>VLOOKUP(2,TA,TI,FALSE)</f>
        <v>Vor- und Nachname Projektmitarbeiter(in)</v>
      </c>
      <c r="D6" s="28"/>
      <c r="E6" s="28"/>
      <c r="F6" s="28"/>
      <c r="G6" s="213">
        <f>+Overzicht!G7</f>
        <v>0</v>
      </c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</row>
    <row r="7" spans="2:38" ht="18" x14ac:dyDescent="0.4">
      <c r="B7" s="29"/>
      <c r="D7" s="30"/>
      <c r="E7" s="30"/>
      <c r="F7" s="30"/>
    </row>
    <row r="8" spans="2:38" ht="20" x14ac:dyDescent="0.4">
      <c r="B8" s="26" t="str">
        <f>VLOOKUP(3,TA,TI,FALSE)</f>
        <v>Projektpartner, für den gearbeitet wurde</v>
      </c>
      <c r="G8" s="213">
        <f>+Overzicht!G9</f>
        <v>0</v>
      </c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</row>
    <row r="9" spans="2:38" ht="18" x14ac:dyDescent="0.4">
      <c r="C9" s="26"/>
    </row>
    <row r="10" spans="2:38" ht="18" customHeight="1" x14ac:dyDescent="0.4">
      <c r="B10" s="216" t="str">
        <f>VLOOKUP(47,TA,TI,FALSE)</f>
        <v>Projektnummer und -Name (Interreg DE-NL)</v>
      </c>
      <c r="C10" s="216"/>
      <c r="D10" s="216"/>
      <c r="E10" s="216"/>
      <c r="G10" s="207" t="str">
        <f>VLOOKUP(48,TA,TI,FALSE)</f>
        <v>Genehmigte Leistungsgruppe (LG) &amp; Projektfunktion  - InterDB</v>
      </c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D10" s="15" t="s">
        <v>35</v>
      </c>
      <c r="AE10" s="46">
        <f>+Overzicht!S12</f>
        <v>0</v>
      </c>
    </row>
    <row r="11" spans="2:38" ht="21.75" customHeight="1" x14ac:dyDescent="0.3">
      <c r="B11" s="64"/>
      <c r="C11" s="64"/>
      <c r="D11" s="64"/>
      <c r="E11" s="64"/>
      <c r="G11" s="69"/>
      <c r="H11" s="69"/>
      <c r="I11" s="69"/>
      <c r="J11" s="69"/>
      <c r="K11" s="69"/>
      <c r="L11" s="69"/>
      <c r="M11" s="69"/>
      <c r="N11" s="69"/>
      <c r="O11" s="69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</row>
    <row r="12" spans="2:38" ht="21.75" customHeight="1" x14ac:dyDescent="0.3">
      <c r="B12" s="225">
        <f>IF(+C22="","",+C22)</f>
        <v>32011</v>
      </c>
      <c r="C12" s="225"/>
      <c r="D12" s="64"/>
      <c r="E12" s="64" t="str">
        <f>IF(+E22="","",+E22)</f>
        <v>EDL (Subprojekt EDL-XX)</v>
      </c>
      <c r="G12" s="215" t="str">
        <f>IFERROR(CONCATENATE(IF(VLOOKUP(+B12,PRF,17,FALSE)="","",VLOOKUP(+B12,PRF,17,FALSE))," - ",IF(VLOOKUP(+B12,PRF,5,FALSE)="","",VLOOKUP(+B12,PRF,5,FALSE))),"")</f>
        <v>3 - Lehrer*in</v>
      </c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D12" s="229"/>
      <c r="AE12" s="229"/>
      <c r="AF12" s="229"/>
      <c r="AG12" s="229"/>
      <c r="AH12" s="229"/>
      <c r="AI12" s="229"/>
      <c r="AJ12" s="229"/>
    </row>
    <row r="13" spans="2:38" ht="21.75" customHeight="1" x14ac:dyDescent="0.3">
      <c r="B13" s="225" t="str">
        <f t="shared" ref="B13:B16" si="0">IF(+C23="","",+C23)</f>
        <v/>
      </c>
      <c r="C13" s="225"/>
      <c r="D13" s="64"/>
      <c r="E13" s="64" t="str">
        <f t="shared" ref="E13:E16" si="1">IF(+E23="","",+E23)</f>
        <v/>
      </c>
      <c r="G13" s="215" t="str">
        <f>IFERROR(CONCATENATE(IF(VLOOKUP(+B13,PRF,17,FALSE)="","",VLOOKUP(+B13,PRF,17,FALSE))," - ",IF(VLOOKUP(+B13,PRF,5,FALSE)="","",VLOOKUP(+B13,PRF,5,FALSE))),"")</f>
        <v/>
      </c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D13" s="229"/>
      <c r="AE13" s="229"/>
      <c r="AF13" s="229"/>
      <c r="AG13" s="229"/>
      <c r="AH13" s="229"/>
      <c r="AI13" s="229"/>
      <c r="AJ13" s="229"/>
    </row>
    <row r="14" spans="2:38" ht="21.75" customHeight="1" x14ac:dyDescent="0.3">
      <c r="B14" s="225" t="str">
        <f t="shared" si="0"/>
        <v/>
      </c>
      <c r="C14" s="225"/>
      <c r="D14" s="64"/>
      <c r="E14" s="64" t="str">
        <f t="shared" si="1"/>
        <v/>
      </c>
      <c r="G14" s="215" t="str">
        <f>IFERROR(CONCATENATE(IF(VLOOKUP(+B14,PRF,17,FALSE)="","",VLOOKUP(+B14,PRF,17,FALSE))," - ",IF(VLOOKUP(+B14,PRF,5,FALSE)="","",VLOOKUP(+B14,PRF,5,FALSE))),"")</f>
        <v/>
      </c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</row>
    <row r="15" spans="2:38" ht="21.75" customHeight="1" x14ac:dyDescent="0.3">
      <c r="B15" s="225" t="str">
        <f t="shared" si="0"/>
        <v/>
      </c>
      <c r="C15" s="225"/>
      <c r="D15" s="64"/>
      <c r="E15" s="64" t="str">
        <f t="shared" si="1"/>
        <v/>
      </c>
      <c r="G15" s="215" t="str">
        <f>IFERROR(CONCATENATE(IF(VLOOKUP(+B15,PRF,17,FALSE)="","",VLOOKUP(+B15,PRF,17,FALSE))," - ",IF(VLOOKUP(+B15,PRF,5,FALSE)="","",VLOOKUP(+B15,PRF,5,FALSE))),"")</f>
        <v/>
      </c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</row>
    <row r="16" spans="2:38" ht="21.75" customHeight="1" x14ac:dyDescent="0.3">
      <c r="B16" s="225" t="str">
        <f t="shared" si="0"/>
        <v/>
      </c>
      <c r="C16" s="225"/>
      <c r="D16" s="64"/>
      <c r="E16" s="64" t="str">
        <f t="shared" si="1"/>
        <v/>
      </c>
      <c r="G16" s="215" t="str">
        <f>IFERROR(CONCATENATE(IF(VLOOKUP(+B16,PRF,17,FALSE)="","",VLOOKUP(+B16,PRF,17,FALSE))," - ",IF(VLOOKUP(+B16,PRF,5,FALSE)="","",VLOOKUP(+B16,PRF,5,FALSE))),"")</f>
        <v/>
      </c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</row>
    <row r="17" spans="1:38" s="15" customFormat="1" x14ac:dyDescent="0.3">
      <c r="G17" s="16">
        <f>+Apr!AJ17+1</f>
        <v>45413</v>
      </c>
      <c r="H17" s="16">
        <f>+G17+1</f>
        <v>45414</v>
      </c>
      <c r="I17" s="16">
        <f t="shared" ref="I17:X18" si="2">+H17+1</f>
        <v>45415</v>
      </c>
      <c r="J17" s="16">
        <f t="shared" si="2"/>
        <v>45416</v>
      </c>
      <c r="K17" s="16">
        <f t="shared" si="2"/>
        <v>45417</v>
      </c>
      <c r="L17" s="16">
        <f t="shared" si="2"/>
        <v>45418</v>
      </c>
      <c r="M17" s="16">
        <f t="shared" si="2"/>
        <v>45419</v>
      </c>
      <c r="N17" s="16">
        <f t="shared" si="2"/>
        <v>45420</v>
      </c>
      <c r="O17" s="16">
        <f t="shared" si="2"/>
        <v>45421</v>
      </c>
      <c r="P17" s="16">
        <f t="shared" si="2"/>
        <v>45422</v>
      </c>
      <c r="Q17" s="16">
        <f t="shared" si="2"/>
        <v>45423</v>
      </c>
      <c r="R17" s="16">
        <f t="shared" si="2"/>
        <v>45424</v>
      </c>
      <c r="S17" s="16">
        <f t="shared" si="2"/>
        <v>45425</v>
      </c>
      <c r="T17" s="16">
        <f t="shared" si="2"/>
        <v>45426</v>
      </c>
      <c r="U17" s="16">
        <f t="shared" si="2"/>
        <v>45427</v>
      </c>
      <c r="V17" s="16">
        <f t="shared" si="2"/>
        <v>45428</v>
      </c>
      <c r="W17" s="16">
        <f t="shared" si="2"/>
        <v>45429</v>
      </c>
      <c r="X17" s="16">
        <f t="shared" si="2"/>
        <v>45430</v>
      </c>
      <c r="Y17" s="16">
        <f t="shared" ref="Y17:AK18" si="3">+X17+1</f>
        <v>45431</v>
      </c>
      <c r="Z17" s="16">
        <f t="shared" si="3"/>
        <v>45432</v>
      </c>
      <c r="AA17" s="16">
        <f t="shared" si="3"/>
        <v>45433</v>
      </c>
      <c r="AB17" s="16">
        <f t="shared" si="3"/>
        <v>45434</v>
      </c>
      <c r="AC17" s="16">
        <f t="shared" si="3"/>
        <v>45435</v>
      </c>
      <c r="AD17" s="16">
        <f t="shared" si="3"/>
        <v>45436</v>
      </c>
      <c r="AE17" s="16">
        <f t="shared" si="3"/>
        <v>45437</v>
      </c>
      <c r="AF17" s="16">
        <f t="shared" si="3"/>
        <v>45438</v>
      </c>
      <c r="AG17" s="16">
        <f t="shared" si="3"/>
        <v>45439</v>
      </c>
      <c r="AH17" s="16">
        <f t="shared" si="3"/>
        <v>45440</v>
      </c>
      <c r="AI17" s="16">
        <f t="shared" si="3"/>
        <v>45441</v>
      </c>
      <c r="AJ17" s="16">
        <f t="shared" si="3"/>
        <v>45442</v>
      </c>
      <c r="AK17" s="16">
        <f t="shared" si="3"/>
        <v>45443</v>
      </c>
    </row>
    <row r="18" spans="1:38" ht="15.5" x14ac:dyDescent="0.35">
      <c r="B18" s="17"/>
      <c r="C18" s="18"/>
      <c r="D18" s="19"/>
      <c r="E18" s="32" t="str">
        <f>CONCATENATE(VLOOKUP(37,TA,TI,FALSE),": ")</f>
        <v xml:space="preserve">Tag: </v>
      </c>
      <c r="F18" s="32"/>
      <c r="G18" s="41">
        <v>1</v>
      </c>
      <c r="H18" s="42">
        <f>+G18+1</f>
        <v>2</v>
      </c>
      <c r="I18" s="42">
        <f t="shared" si="2"/>
        <v>3</v>
      </c>
      <c r="J18" s="42">
        <f t="shared" si="2"/>
        <v>4</v>
      </c>
      <c r="K18" s="42">
        <f t="shared" si="2"/>
        <v>5</v>
      </c>
      <c r="L18" s="42">
        <f t="shared" si="2"/>
        <v>6</v>
      </c>
      <c r="M18" s="42">
        <f t="shared" si="2"/>
        <v>7</v>
      </c>
      <c r="N18" s="42">
        <f t="shared" si="2"/>
        <v>8</v>
      </c>
      <c r="O18" s="42">
        <f t="shared" si="2"/>
        <v>9</v>
      </c>
      <c r="P18" s="42">
        <f t="shared" si="2"/>
        <v>10</v>
      </c>
      <c r="Q18" s="42">
        <f t="shared" si="2"/>
        <v>11</v>
      </c>
      <c r="R18" s="42">
        <f t="shared" si="2"/>
        <v>12</v>
      </c>
      <c r="S18" s="42">
        <f t="shared" si="2"/>
        <v>13</v>
      </c>
      <c r="T18" s="42">
        <f t="shared" si="2"/>
        <v>14</v>
      </c>
      <c r="U18" s="42">
        <f t="shared" si="2"/>
        <v>15</v>
      </c>
      <c r="V18" s="42">
        <f t="shared" si="2"/>
        <v>16</v>
      </c>
      <c r="W18" s="42">
        <f t="shared" si="2"/>
        <v>17</v>
      </c>
      <c r="X18" s="42">
        <f t="shared" si="2"/>
        <v>18</v>
      </c>
      <c r="Y18" s="42">
        <f t="shared" si="3"/>
        <v>19</v>
      </c>
      <c r="Z18" s="42">
        <f t="shared" si="3"/>
        <v>20</v>
      </c>
      <c r="AA18" s="42">
        <f t="shared" si="3"/>
        <v>21</v>
      </c>
      <c r="AB18" s="42">
        <f t="shared" si="3"/>
        <v>22</v>
      </c>
      <c r="AC18" s="42">
        <f t="shared" si="3"/>
        <v>23</v>
      </c>
      <c r="AD18" s="42">
        <f t="shared" si="3"/>
        <v>24</v>
      </c>
      <c r="AE18" s="42">
        <f t="shared" si="3"/>
        <v>25</v>
      </c>
      <c r="AF18" s="42">
        <f t="shared" si="3"/>
        <v>26</v>
      </c>
      <c r="AG18" s="42">
        <f t="shared" si="3"/>
        <v>27</v>
      </c>
      <c r="AH18" s="42">
        <f t="shared" si="3"/>
        <v>28</v>
      </c>
      <c r="AI18" s="42">
        <f t="shared" si="3"/>
        <v>29</v>
      </c>
      <c r="AJ18" s="42">
        <f t="shared" si="3"/>
        <v>30</v>
      </c>
      <c r="AK18" s="42">
        <f t="shared" si="3"/>
        <v>31</v>
      </c>
      <c r="AL18" s="54" t="str">
        <f>VLOOKUP(7,TA,TI,FALSE)</f>
        <v>Summe</v>
      </c>
    </row>
    <row r="19" spans="1:38" ht="15.5" x14ac:dyDescent="0.3">
      <c r="B19" s="20"/>
      <c r="C19" s="33" t="str">
        <f>VLOOKUP(6,TA,TI,FALSE)</f>
        <v>Tätigkeiten:</v>
      </c>
      <c r="D19" s="34"/>
      <c r="E19" s="34"/>
      <c r="F19" s="34"/>
      <c r="G19" s="35" t="str">
        <f t="shared" ref="G19:AK19" si="4">IF(TI=2,IF(WEEKDAY(G17)=1,"Zo",IF(WEEKDAY(G17)=2,"Ma",IF(WEEKDAY(G17)=3,"Di",IF(WEEKDAY(G17)=4,"Wo",IF(WEEKDAY(G17)=5,"Do",IF(WEEKDAY(G17)=6,"Vr",IF(WEEKDAY(G17)=7,"Za"))))))),IF(WEEKDAY(G17)=1,"So",IF(WEEKDAY(G17)=2,"Mo",IF(WEEKDAY(G17)=3,"Di",IF(WEEKDAY(G17)=4,"Mi",IF(WEEKDAY(G17)=5,"Do",IF(WEEKDAY(G17)=6,"Fr",IF(WEEKDAY(G17)=7,"Sa"))))))))</f>
        <v>Mi</v>
      </c>
      <c r="H19" s="40" t="str">
        <f t="shared" si="4"/>
        <v>Do</v>
      </c>
      <c r="I19" s="40" t="str">
        <f t="shared" si="4"/>
        <v>Fr</v>
      </c>
      <c r="J19" s="40" t="str">
        <f t="shared" si="4"/>
        <v>Sa</v>
      </c>
      <c r="K19" s="40" t="str">
        <f t="shared" si="4"/>
        <v>So</v>
      </c>
      <c r="L19" s="40" t="str">
        <f t="shared" si="4"/>
        <v>Mo</v>
      </c>
      <c r="M19" s="40" t="str">
        <f t="shared" si="4"/>
        <v>Di</v>
      </c>
      <c r="N19" s="40" t="str">
        <f t="shared" si="4"/>
        <v>Mi</v>
      </c>
      <c r="O19" s="40" t="str">
        <f t="shared" si="4"/>
        <v>Do</v>
      </c>
      <c r="P19" s="40" t="str">
        <f t="shared" si="4"/>
        <v>Fr</v>
      </c>
      <c r="Q19" s="40" t="str">
        <f t="shared" si="4"/>
        <v>Sa</v>
      </c>
      <c r="R19" s="40" t="str">
        <f t="shared" si="4"/>
        <v>So</v>
      </c>
      <c r="S19" s="40" t="str">
        <f t="shared" si="4"/>
        <v>Mo</v>
      </c>
      <c r="T19" s="40" t="str">
        <f t="shared" si="4"/>
        <v>Di</v>
      </c>
      <c r="U19" s="40" t="str">
        <f t="shared" si="4"/>
        <v>Mi</v>
      </c>
      <c r="V19" s="40" t="str">
        <f t="shared" si="4"/>
        <v>Do</v>
      </c>
      <c r="W19" s="40" t="str">
        <f t="shared" si="4"/>
        <v>Fr</v>
      </c>
      <c r="X19" s="40" t="str">
        <f t="shared" si="4"/>
        <v>Sa</v>
      </c>
      <c r="Y19" s="40" t="str">
        <f t="shared" si="4"/>
        <v>So</v>
      </c>
      <c r="Z19" s="40" t="str">
        <f t="shared" si="4"/>
        <v>Mo</v>
      </c>
      <c r="AA19" s="40" t="str">
        <f t="shared" si="4"/>
        <v>Di</v>
      </c>
      <c r="AB19" s="40" t="str">
        <f t="shared" si="4"/>
        <v>Mi</v>
      </c>
      <c r="AC19" s="40" t="str">
        <f t="shared" si="4"/>
        <v>Do</v>
      </c>
      <c r="AD19" s="40" t="str">
        <f t="shared" si="4"/>
        <v>Fr</v>
      </c>
      <c r="AE19" s="40" t="str">
        <f t="shared" si="4"/>
        <v>Sa</v>
      </c>
      <c r="AF19" s="40" t="str">
        <f t="shared" si="4"/>
        <v>So</v>
      </c>
      <c r="AG19" s="40" t="str">
        <f t="shared" si="4"/>
        <v>Mo</v>
      </c>
      <c r="AH19" s="40" t="str">
        <f t="shared" si="4"/>
        <v>Di</v>
      </c>
      <c r="AI19" s="40" t="str">
        <f t="shared" si="4"/>
        <v>Mi</v>
      </c>
      <c r="AJ19" s="40" t="str">
        <f t="shared" si="4"/>
        <v>Do</v>
      </c>
      <c r="AK19" s="40" t="str">
        <f t="shared" si="4"/>
        <v>Fr</v>
      </c>
      <c r="AL19" s="55"/>
    </row>
    <row r="20" spans="1:38" x14ac:dyDescent="0.3">
      <c r="B20" s="20"/>
      <c r="G20" s="43">
        <f>IF(OR(WEEKDAY(G17)=1,WEEKDAY(G17)=7),1,0)</f>
        <v>0</v>
      </c>
      <c r="H20" s="15">
        <f>IF(OR(WEEKDAY(H17)=1,WEEKDAY(H17)=7),1,0)</f>
        <v>0</v>
      </c>
      <c r="I20" s="15">
        <f t="shared" ref="I20:AK20" si="5">IF(OR(WEEKDAY(I17)=1,WEEKDAY(I17)=7),1,0)</f>
        <v>0</v>
      </c>
      <c r="J20" s="15">
        <f t="shared" si="5"/>
        <v>1</v>
      </c>
      <c r="K20" s="15">
        <f t="shared" si="5"/>
        <v>1</v>
      </c>
      <c r="L20" s="15">
        <f t="shared" si="5"/>
        <v>0</v>
      </c>
      <c r="M20" s="15">
        <f t="shared" si="5"/>
        <v>0</v>
      </c>
      <c r="N20" s="15">
        <f t="shared" si="5"/>
        <v>0</v>
      </c>
      <c r="O20" s="15">
        <f t="shared" si="5"/>
        <v>0</v>
      </c>
      <c r="P20" s="15">
        <f t="shared" si="5"/>
        <v>0</v>
      </c>
      <c r="Q20" s="15">
        <f t="shared" si="5"/>
        <v>1</v>
      </c>
      <c r="R20" s="15">
        <f t="shared" si="5"/>
        <v>1</v>
      </c>
      <c r="S20" s="15">
        <f t="shared" si="5"/>
        <v>0</v>
      </c>
      <c r="T20" s="15">
        <f t="shared" si="5"/>
        <v>0</v>
      </c>
      <c r="U20" s="15">
        <f t="shared" si="5"/>
        <v>0</v>
      </c>
      <c r="V20" s="15">
        <f t="shared" si="5"/>
        <v>0</v>
      </c>
      <c r="W20" s="15">
        <f t="shared" si="5"/>
        <v>0</v>
      </c>
      <c r="X20" s="15">
        <f t="shared" si="5"/>
        <v>1</v>
      </c>
      <c r="Y20" s="15">
        <f t="shared" si="5"/>
        <v>1</v>
      </c>
      <c r="Z20" s="15">
        <f t="shared" si="5"/>
        <v>0</v>
      </c>
      <c r="AA20" s="15">
        <f t="shared" si="5"/>
        <v>0</v>
      </c>
      <c r="AB20" s="15">
        <f t="shared" si="5"/>
        <v>0</v>
      </c>
      <c r="AC20" s="15">
        <f t="shared" si="5"/>
        <v>0</v>
      </c>
      <c r="AD20" s="15">
        <f t="shared" si="5"/>
        <v>0</v>
      </c>
      <c r="AE20" s="15">
        <f t="shared" si="5"/>
        <v>1</v>
      </c>
      <c r="AF20" s="15">
        <f t="shared" si="5"/>
        <v>1</v>
      </c>
      <c r="AG20" s="15">
        <f t="shared" si="5"/>
        <v>0</v>
      </c>
      <c r="AH20" s="15">
        <f t="shared" si="5"/>
        <v>0</v>
      </c>
      <c r="AI20" s="15">
        <f t="shared" si="5"/>
        <v>0</v>
      </c>
      <c r="AJ20" s="15">
        <f t="shared" si="5"/>
        <v>0</v>
      </c>
      <c r="AK20" s="15">
        <f t="shared" si="5"/>
        <v>0</v>
      </c>
      <c r="AL20" s="55"/>
    </row>
    <row r="21" spans="1:38" ht="38.25" customHeight="1" x14ac:dyDescent="0.3">
      <c r="B21" s="20"/>
      <c r="C21" s="203" t="str">
        <f>VLOOKUP(28,TA,TI,FALSE)</f>
        <v>Projektnummer und Projektname Interreg VI-A Deutschland-Nederland Projekte:</v>
      </c>
      <c r="D21" s="203"/>
      <c r="E21" s="203"/>
      <c r="G21" s="50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6"/>
    </row>
    <row r="22" spans="1:38" ht="30.75" customHeight="1" x14ac:dyDescent="0.4">
      <c r="A22" s="13"/>
      <c r="B22" s="148">
        <v>1</v>
      </c>
      <c r="C22" s="166">
        <f>IF(+Overzicht!C27="","",+Overzicht!C27)</f>
        <v>32011</v>
      </c>
      <c r="E22" s="149" t="str">
        <f>IF(+Overzicht!E27="","",+Overzicht!E27)</f>
        <v>EDL (Subprojekt EDL-XX)</v>
      </c>
      <c r="G22" s="150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3">
        <f t="shared" ref="AL22:AL27" si="6">SUM(G22:AK22)</f>
        <v>0</v>
      </c>
    </row>
    <row r="23" spans="1:38" ht="30.75" customHeight="1" x14ac:dyDescent="0.4">
      <c r="A23" s="13"/>
      <c r="B23" s="148">
        <v>2</v>
      </c>
      <c r="C23" s="166" t="str">
        <f>IF(+Overzicht!C28="","",+Overzicht!C28)</f>
        <v/>
      </c>
      <c r="E23" s="149" t="str">
        <f>IF(+Overzicht!E28="","",+Overzicht!E28)</f>
        <v/>
      </c>
      <c r="G23" s="150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3">
        <f t="shared" si="6"/>
        <v>0</v>
      </c>
    </row>
    <row r="24" spans="1:38" ht="30.75" customHeight="1" x14ac:dyDescent="0.4">
      <c r="A24" s="13"/>
      <c r="B24" s="148">
        <v>3</v>
      </c>
      <c r="C24" s="166" t="str">
        <f>IF(+Overzicht!C29="","",+Overzicht!C29)</f>
        <v/>
      </c>
      <c r="E24" s="149" t="str">
        <f>IF(+Overzicht!E29="","",+Overzicht!E29)</f>
        <v/>
      </c>
      <c r="G24" s="150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3">
        <f t="shared" si="6"/>
        <v>0</v>
      </c>
    </row>
    <row r="25" spans="1:38" ht="30.75" customHeight="1" x14ac:dyDescent="0.4">
      <c r="A25" s="13"/>
      <c r="B25" s="148">
        <v>4</v>
      </c>
      <c r="C25" s="166" t="str">
        <f>IF(+Overzicht!C30="","",+Overzicht!C30)</f>
        <v/>
      </c>
      <c r="E25" s="149" t="str">
        <f>IF(+Overzicht!E30="","",+Overzicht!E30)</f>
        <v/>
      </c>
      <c r="G25" s="150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3">
        <f t="shared" si="6"/>
        <v>0</v>
      </c>
    </row>
    <row r="26" spans="1:38" ht="30.75" customHeight="1" x14ac:dyDescent="0.4">
      <c r="A26" s="13"/>
      <c r="B26" s="148">
        <v>5</v>
      </c>
      <c r="C26" s="166" t="str">
        <f>IF(+Overzicht!C31="","",+Overzicht!C31)</f>
        <v/>
      </c>
      <c r="E26" s="149" t="str">
        <f>IF(+Overzicht!E31="","",+Overzicht!E31)</f>
        <v/>
      </c>
      <c r="G26" s="150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3">
        <f t="shared" si="6"/>
        <v>0</v>
      </c>
    </row>
    <row r="27" spans="1:38" s="24" customFormat="1" ht="18" x14ac:dyDescent="0.4">
      <c r="B27" s="23"/>
      <c r="C27" s="26" t="str">
        <f>VLOOKUP(29,TA,TI,FALSE)</f>
        <v>Summe Interreg VI-A Projekte:</v>
      </c>
      <c r="D27" s="9"/>
      <c r="E27" s="9"/>
      <c r="F27" s="9"/>
      <c r="G27" s="154">
        <f t="shared" ref="G27:AK27" si="7">SUM(G22:G26)</f>
        <v>0</v>
      </c>
      <c r="H27" s="155">
        <f t="shared" si="7"/>
        <v>0</v>
      </c>
      <c r="I27" s="155">
        <f t="shared" si="7"/>
        <v>0</v>
      </c>
      <c r="J27" s="155">
        <f t="shared" si="7"/>
        <v>0</v>
      </c>
      <c r="K27" s="155">
        <f t="shared" si="7"/>
        <v>0</v>
      </c>
      <c r="L27" s="155">
        <f t="shared" si="7"/>
        <v>0</v>
      </c>
      <c r="M27" s="155">
        <f t="shared" si="7"/>
        <v>0</v>
      </c>
      <c r="N27" s="155">
        <f t="shared" si="7"/>
        <v>0</v>
      </c>
      <c r="O27" s="155">
        <f t="shared" si="7"/>
        <v>0</v>
      </c>
      <c r="P27" s="155">
        <f t="shared" si="7"/>
        <v>0</v>
      </c>
      <c r="Q27" s="155">
        <f t="shared" si="7"/>
        <v>0</v>
      </c>
      <c r="R27" s="155">
        <f t="shared" si="7"/>
        <v>0</v>
      </c>
      <c r="S27" s="155">
        <f t="shared" si="7"/>
        <v>0</v>
      </c>
      <c r="T27" s="155">
        <f t="shared" si="7"/>
        <v>0</v>
      </c>
      <c r="U27" s="155">
        <f t="shared" si="7"/>
        <v>0</v>
      </c>
      <c r="V27" s="155">
        <f t="shared" si="7"/>
        <v>0</v>
      </c>
      <c r="W27" s="155">
        <f t="shared" si="7"/>
        <v>0</v>
      </c>
      <c r="X27" s="155">
        <f t="shared" si="7"/>
        <v>0</v>
      </c>
      <c r="Y27" s="155">
        <f t="shared" si="7"/>
        <v>0</v>
      </c>
      <c r="Z27" s="155">
        <f t="shared" si="7"/>
        <v>0</v>
      </c>
      <c r="AA27" s="155">
        <f t="shared" si="7"/>
        <v>0</v>
      </c>
      <c r="AB27" s="155">
        <f t="shared" si="7"/>
        <v>0</v>
      </c>
      <c r="AC27" s="155">
        <f t="shared" si="7"/>
        <v>0</v>
      </c>
      <c r="AD27" s="155">
        <f t="shared" si="7"/>
        <v>0</v>
      </c>
      <c r="AE27" s="155">
        <f t="shared" si="7"/>
        <v>0</v>
      </c>
      <c r="AF27" s="155">
        <f t="shared" si="7"/>
        <v>0</v>
      </c>
      <c r="AG27" s="155">
        <f t="shared" si="7"/>
        <v>0</v>
      </c>
      <c r="AH27" s="155">
        <f t="shared" si="7"/>
        <v>0</v>
      </c>
      <c r="AI27" s="155">
        <f t="shared" si="7"/>
        <v>0</v>
      </c>
      <c r="AJ27" s="155">
        <f t="shared" si="7"/>
        <v>0</v>
      </c>
      <c r="AK27" s="155">
        <f t="shared" si="7"/>
        <v>0</v>
      </c>
      <c r="AL27" s="156">
        <f t="shared" si="6"/>
        <v>0</v>
      </c>
    </row>
    <row r="28" spans="1:38" ht="15.5" x14ac:dyDescent="0.35">
      <c r="B28" s="20"/>
      <c r="G28" s="38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153"/>
    </row>
    <row r="29" spans="1:38" ht="17.5" x14ac:dyDescent="0.35">
      <c r="B29" s="20"/>
      <c r="C29" s="9" t="str">
        <f>VLOOKUP(42,TA,TI,FALSE)</f>
        <v>Sonstige Interreg-Projekte</v>
      </c>
      <c r="G29" s="174">
        <v>0</v>
      </c>
      <c r="H29" s="175">
        <v>0</v>
      </c>
      <c r="I29" s="175">
        <v>0</v>
      </c>
      <c r="J29" s="175">
        <v>0</v>
      </c>
      <c r="K29" s="175">
        <v>0</v>
      </c>
      <c r="L29" s="175">
        <v>0</v>
      </c>
      <c r="M29" s="175">
        <v>0</v>
      </c>
      <c r="N29" s="175">
        <v>0</v>
      </c>
      <c r="O29" s="175">
        <v>0</v>
      </c>
      <c r="P29" s="175">
        <v>0</v>
      </c>
      <c r="Q29" s="175">
        <v>0</v>
      </c>
      <c r="R29" s="175">
        <v>0</v>
      </c>
      <c r="S29" s="175">
        <v>0</v>
      </c>
      <c r="T29" s="175">
        <v>0</v>
      </c>
      <c r="U29" s="175">
        <v>0</v>
      </c>
      <c r="V29" s="175">
        <v>0</v>
      </c>
      <c r="W29" s="175">
        <v>0</v>
      </c>
      <c r="X29" s="175">
        <v>0</v>
      </c>
      <c r="Y29" s="175">
        <v>0</v>
      </c>
      <c r="Z29" s="175">
        <v>0</v>
      </c>
      <c r="AA29" s="175">
        <v>0</v>
      </c>
      <c r="AB29" s="175">
        <v>0</v>
      </c>
      <c r="AC29" s="175">
        <v>0</v>
      </c>
      <c r="AD29" s="175">
        <v>0</v>
      </c>
      <c r="AE29" s="175">
        <v>0</v>
      </c>
      <c r="AF29" s="175">
        <v>0</v>
      </c>
      <c r="AG29" s="175">
        <v>0</v>
      </c>
      <c r="AH29" s="175">
        <v>0</v>
      </c>
      <c r="AI29" s="175">
        <v>0</v>
      </c>
      <c r="AJ29" s="157">
        <v>0</v>
      </c>
      <c r="AK29" s="152">
        <v>0</v>
      </c>
      <c r="AL29" s="153">
        <f>SUM(G29:AK29)</f>
        <v>0</v>
      </c>
    </row>
    <row r="30" spans="1:38" ht="15.5" x14ac:dyDescent="0.35">
      <c r="B30" s="20"/>
      <c r="G30" s="159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3"/>
    </row>
    <row r="31" spans="1:38" ht="17.5" x14ac:dyDescent="0.35">
      <c r="B31" s="20"/>
      <c r="C31" s="9" t="str">
        <f>VLOOKUP(30,TA,TI,FALSE)</f>
        <v>Sonstige, geförderte Projekte</v>
      </c>
      <c r="D31" s="9"/>
      <c r="E31" s="9"/>
      <c r="F31" s="9"/>
      <c r="G31" s="160">
        <v>0</v>
      </c>
      <c r="H31" s="157">
        <v>0</v>
      </c>
      <c r="I31" s="157">
        <v>0</v>
      </c>
      <c r="J31" s="157">
        <v>0</v>
      </c>
      <c r="K31" s="157">
        <v>0</v>
      </c>
      <c r="L31" s="157">
        <v>0</v>
      </c>
      <c r="M31" s="157">
        <v>0</v>
      </c>
      <c r="N31" s="157">
        <v>0</v>
      </c>
      <c r="O31" s="157">
        <v>0</v>
      </c>
      <c r="P31" s="157">
        <v>0</v>
      </c>
      <c r="Q31" s="157">
        <v>0</v>
      </c>
      <c r="R31" s="157">
        <v>0</v>
      </c>
      <c r="S31" s="157">
        <v>0</v>
      </c>
      <c r="T31" s="157">
        <v>0</v>
      </c>
      <c r="U31" s="157">
        <v>0</v>
      </c>
      <c r="V31" s="157">
        <v>0</v>
      </c>
      <c r="W31" s="157">
        <v>0</v>
      </c>
      <c r="X31" s="157">
        <v>0</v>
      </c>
      <c r="Y31" s="157">
        <v>0</v>
      </c>
      <c r="Z31" s="157">
        <v>0</v>
      </c>
      <c r="AA31" s="157">
        <v>0</v>
      </c>
      <c r="AB31" s="157">
        <v>0</v>
      </c>
      <c r="AC31" s="157">
        <v>0</v>
      </c>
      <c r="AD31" s="157">
        <v>0</v>
      </c>
      <c r="AE31" s="157">
        <v>0</v>
      </c>
      <c r="AF31" s="157">
        <v>0</v>
      </c>
      <c r="AG31" s="157">
        <v>0</v>
      </c>
      <c r="AH31" s="157">
        <v>0</v>
      </c>
      <c r="AI31" s="157">
        <v>0</v>
      </c>
      <c r="AJ31" s="157">
        <v>0</v>
      </c>
      <c r="AK31" s="157">
        <v>0</v>
      </c>
      <c r="AL31" s="153">
        <f>SUM(G31:AK31)</f>
        <v>0</v>
      </c>
    </row>
    <row r="32" spans="1:38" ht="15.5" x14ac:dyDescent="0.35">
      <c r="B32" s="20"/>
      <c r="G32" s="159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3"/>
    </row>
    <row r="33" spans="2:38" ht="17.5" x14ac:dyDescent="0.35">
      <c r="B33" s="20"/>
      <c r="C33" s="9" t="str">
        <f>VLOOKUP(31,TA,TI,FALSE)</f>
        <v>Sonstige Tätigkeiten</v>
      </c>
      <c r="D33" s="9"/>
      <c r="E33" s="9"/>
      <c r="F33" s="9"/>
      <c r="G33" s="160">
        <v>0</v>
      </c>
      <c r="H33" s="157">
        <v>0</v>
      </c>
      <c r="I33" s="157">
        <v>0</v>
      </c>
      <c r="J33" s="157">
        <v>0</v>
      </c>
      <c r="K33" s="157">
        <v>0</v>
      </c>
      <c r="L33" s="157">
        <v>0</v>
      </c>
      <c r="M33" s="157">
        <v>0</v>
      </c>
      <c r="N33" s="157">
        <v>0</v>
      </c>
      <c r="O33" s="157">
        <v>0</v>
      </c>
      <c r="P33" s="157">
        <v>0</v>
      </c>
      <c r="Q33" s="157">
        <v>0</v>
      </c>
      <c r="R33" s="157">
        <v>0</v>
      </c>
      <c r="S33" s="157">
        <v>0</v>
      </c>
      <c r="T33" s="157">
        <v>0</v>
      </c>
      <c r="U33" s="157">
        <v>0</v>
      </c>
      <c r="V33" s="157">
        <v>0</v>
      </c>
      <c r="W33" s="157">
        <v>0</v>
      </c>
      <c r="X33" s="157">
        <v>0</v>
      </c>
      <c r="Y33" s="157">
        <v>0</v>
      </c>
      <c r="Z33" s="157">
        <v>0</v>
      </c>
      <c r="AA33" s="157">
        <v>0</v>
      </c>
      <c r="AB33" s="157">
        <v>0</v>
      </c>
      <c r="AC33" s="157">
        <v>0</v>
      </c>
      <c r="AD33" s="157">
        <v>0</v>
      </c>
      <c r="AE33" s="157">
        <v>0</v>
      </c>
      <c r="AF33" s="157">
        <v>0</v>
      </c>
      <c r="AG33" s="157">
        <v>0</v>
      </c>
      <c r="AH33" s="157">
        <v>0</v>
      </c>
      <c r="AI33" s="157">
        <v>0</v>
      </c>
      <c r="AJ33" s="157">
        <v>0</v>
      </c>
      <c r="AK33" s="157">
        <v>0</v>
      </c>
      <c r="AL33" s="153">
        <f>SUM(G33:AK33)</f>
        <v>0</v>
      </c>
    </row>
    <row r="34" spans="2:38" ht="15.5" x14ac:dyDescent="0.35">
      <c r="B34" s="20"/>
      <c r="G34" s="38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153"/>
    </row>
    <row r="35" spans="2:38" ht="18" x14ac:dyDescent="0.4">
      <c r="B35" s="25"/>
      <c r="C35" s="161" t="str">
        <f>VLOOKUP(8,TA,TI,FALSE)</f>
        <v>Stunden insgesamt</v>
      </c>
      <c r="D35" s="162"/>
      <c r="E35" s="162"/>
      <c r="F35" s="162"/>
      <c r="G35" s="163">
        <f t="shared" ref="G35:AK35" si="8">SUM(G27:G34)</f>
        <v>0</v>
      </c>
      <c r="H35" s="164">
        <f t="shared" si="8"/>
        <v>0</v>
      </c>
      <c r="I35" s="164">
        <f t="shared" si="8"/>
        <v>0</v>
      </c>
      <c r="J35" s="164">
        <f t="shared" si="8"/>
        <v>0</v>
      </c>
      <c r="K35" s="164">
        <f t="shared" si="8"/>
        <v>0</v>
      </c>
      <c r="L35" s="164">
        <f t="shared" si="8"/>
        <v>0</v>
      </c>
      <c r="M35" s="164">
        <f t="shared" si="8"/>
        <v>0</v>
      </c>
      <c r="N35" s="164">
        <f t="shared" si="8"/>
        <v>0</v>
      </c>
      <c r="O35" s="164">
        <f t="shared" si="8"/>
        <v>0</v>
      </c>
      <c r="P35" s="164">
        <f t="shared" si="8"/>
        <v>0</v>
      </c>
      <c r="Q35" s="164">
        <f t="shared" si="8"/>
        <v>0</v>
      </c>
      <c r="R35" s="164">
        <f t="shared" si="8"/>
        <v>0</v>
      </c>
      <c r="S35" s="164">
        <f t="shared" si="8"/>
        <v>0</v>
      </c>
      <c r="T35" s="164">
        <f t="shared" si="8"/>
        <v>0</v>
      </c>
      <c r="U35" s="164">
        <f t="shared" si="8"/>
        <v>0</v>
      </c>
      <c r="V35" s="164">
        <f t="shared" si="8"/>
        <v>0</v>
      </c>
      <c r="W35" s="164">
        <f t="shared" si="8"/>
        <v>0</v>
      </c>
      <c r="X35" s="164">
        <f t="shared" si="8"/>
        <v>0</v>
      </c>
      <c r="Y35" s="164">
        <f t="shared" si="8"/>
        <v>0</v>
      </c>
      <c r="Z35" s="164">
        <f t="shared" si="8"/>
        <v>0</v>
      </c>
      <c r="AA35" s="164">
        <f t="shared" si="8"/>
        <v>0</v>
      </c>
      <c r="AB35" s="164">
        <f t="shared" si="8"/>
        <v>0</v>
      </c>
      <c r="AC35" s="164">
        <f t="shared" si="8"/>
        <v>0</v>
      </c>
      <c r="AD35" s="164">
        <f t="shared" si="8"/>
        <v>0</v>
      </c>
      <c r="AE35" s="164">
        <f t="shared" si="8"/>
        <v>0</v>
      </c>
      <c r="AF35" s="164">
        <f t="shared" si="8"/>
        <v>0</v>
      </c>
      <c r="AG35" s="164">
        <f t="shared" si="8"/>
        <v>0</v>
      </c>
      <c r="AH35" s="164">
        <f t="shared" si="8"/>
        <v>0</v>
      </c>
      <c r="AI35" s="164">
        <f t="shared" si="8"/>
        <v>0</v>
      </c>
      <c r="AJ35" s="164">
        <f t="shared" si="8"/>
        <v>0</v>
      </c>
      <c r="AK35" s="164">
        <f t="shared" si="8"/>
        <v>0</v>
      </c>
      <c r="AL35" s="165">
        <f>SUM(G35:AK35)</f>
        <v>0</v>
      </c>
    </row>
    <row r="38" spans="2:38" ht="18" customHeight="1" x14ac:dyDescent="0.3">
      <c r="B38" s="217" t="str">
        <f>VLOOKUP(27,TA,TI,FALSE)</f>
        <v>Wir bestätigen, dass die Daten korrekt und vollständig ausgefüllt wurden. Die geleisteten Projektarbeitsstunden waren im Rahmen einer effizienten und effektiven Projektdurchführung erforderlich.</v>
      </c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9"/>
    </row>
    <row r="39" spans="2:38" ht="14.25" customHeight="1" x14ac:dyDescent="0.3">
      <c r="B39" s="220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2"/>
    </row>
    <row r="47" spans="2:38" x14ac:dyDescent="0.3">
      <c r="B47" s="36"/>
      <c r="C47" s="36"/>
      <c r="D47" s="36"/>
      <c r="E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9" spans="2:38" s="61" customFormat="1" ht="21.65" customHeight="1" x14ac:dyDescent="0.35">
      <c r="B49" s="224" t="str">
        <f>VLOOKUP(24,TA,TI,FALSE)</f>
        <v>Ort, Datum</v>
      </c>
      <c r="C49" s="224"/>
      <c r="D49" s="224"/>
      <c r="E49" s="224"/>
      <c r="F49" s="60"/>
      <c r="K49" s="224" t="str">
        <f>VLOOKUP(25,TA,TI,FALSE)</f>
        <v>Unterschrift Mitarbeiter(in)</v>
      </c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AA49" s="224" t="str">
        <f>VLOOKUP(26,TA,TI,FALSE)</f>
        <v>Unterschrift Vorgesetzte(r)</v>
      </c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</row>
    <row r="51" spans="2:38" x14ac:dyDescent="0.3">
      <c r="B51" s="212" t="str">
        <f>+Apr!B51</f>
        <v>Jede Änderung an dieser Datei macht die Stundenzettel ungültig und kann zu ihrer Ablehnung führen.</v>
      </c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2"/>
      <c r="AL51" s="212"/>
    </row>
  </sheetData>
  <sheetProtection algorithmName="SHA-512" hashValue="ON4l51D/cOyyng6mRShiLmz7XxoPLNjxj77ZqUOwX+Tb5ktOCfo2d6WePilWkGcNOhjT2KBcn0pULk/OXhhBCA==" saltValue="WTA1Gp6bwvrnr2D/Nw0C4Q==" spinCount="100000" sheet="1" objects="1" scenarios="1"/>
  <mergeCells count="28">
    <mergeCell ref="G13:AA13"/>
    <mergeCell ref="G1:AL1"/>
    <mergeCell ref="G2:AL2"/>
    <mergeCell ref="G8:AA8"/>
    <mergeCell ref="B10:E10"/>
    <mergeCell ref="G10:AA10"/>
    <mergeCell ref="V3:W3"/>
    <mergeCell ref="G4:H4"/>
    <mergeCell ref="L4:N4"/>
    <mergeCell ref="G6:AA6"/>
    <mergeCell ref="X4:Y4"/>
    <mergeCell ref="Z4:AA4"/>
    <mergeCell ref="B51:AL51"/>
    <mergeCell ref="AD12:AJ13"/>
    <mergeCell ref="B49:E49"/>
    <mergeCell ref="K49:V49"/>
    <mergeCell ref="AA49:AL49"/>
    <mergeCell ref="B38:AL39"/>
    <mergeCell ref="G14:AA14"/>
    <mergeCell ref="C21:E21"/>
    <mergeCell ref="B15:C15"/>
    <mergeCell ref="G15:AA15"/>
    <mergeCell ref="B16:C16"/>
    <mergeCell ref="G16:AA16"/>
    <mergeCell ref="B14:C14"/>
    <mergeCell ref="B12:C12"/>
    <mergeCell ref="G12:AA12"/>
    <mergeCell ref="B13:C13"/>
  </mergeCells>
  <conditionalFormatting sqref="G18:G35">
    <cfRule type="expression" dxfId="244" priority="31">
      <formula>+$G$20=1</formula>
    </cfRule>
  </conditionalFormatting>
  <conditionalFormatting sqref="H18:H35">
    <cfRule type="expression" dxfId="243" priority="30">
      <formula>+$H$20=1</formula>
    </cfRule>
  </conditionalFormatting>
  <conditionalFormatting sqref="I18:I35">
    <cfRule type="expression" dxfId="242" priority="29">
      <formula>+$I$20=1</formula>
    </cfRule>
  </conditionalFormatting>
  <conditionalFormatting sqref="J18:J35">
    <cfRule type="expression" dxfId="241" priority="28">
      <formula>+$J$20=1</formula>
    </cfRule>
  </conditionalFormatting>
  <conditionalFormatting sqref="K18:K35">
    <cfRule type="expression" dxfId="240" priority="27">
      <formula>+$K$20=1</formula>
    </cfRule>
  </conditionalFormatting>
  <conditionalFormatting sqref="L18:L35">
    <cfRule type="expression" dxfId="239" priority="26">
      <formula>+$L$20=1</formula>
    </cfRule>
  </conditionalFormatting>
  <conditionalFormatting sqref="M18:M35">
    <cfRule type="expression" dxfId="238" priority="25">
      <formula>+$M$20=1</formula>
    </cfRule>
  </conditionalFormatting>
  <conditionalFormatting sqref="N18:N35">
    <cfRule type="expression" dxfId="237" priority="24">
      <formula>+$N$20=1</formula>
    </cfRule>
  </conditionalFormatting>
  <conditionalFormatting sqref="O18:O35">
    <cfRule type="expression" dxfId="236" priority="23">
      <formula>+$O$20=1</formula>
    </cfRule>
  </conditionalFormatting>
  <conditionalFormatting sqref="P18:P35">
    <cfRule type="expression" dxfId="235" priority="22">
      <formula>+$P$20=1</formula>
    </cfRule>
  </conditionalFormatting>
  <conditionalFormatting sqref="Q18:Q35">
    <cfRule type="expression" dxfId="234" priority="21">
      <formula>+$Q$20=1</formula>
    </cfRule>
  </conditionalFormatting>
  <conditionalFormatting sqref="R18:R35">
    <cfRule type="expression" dxfId="233" priority="20">
      <formula>+$R$20=1</formula>
    </cfRule>
  </conditionalFormatting>
  <conditionalFormatting sqref="S18:S35">
    <cfRule type="expression" dxfId="232" priority="19">
      <formula>+$S$20=1</formula>
    </cfRule>
  </conditionalFormatting>
  <conditionalFormatting sqref="T18:T35">
    <cfRule type="expression" dxfId="231" priority="18">
      <formula>+$T$20=1</formula>
    </cfRule>
  </conditionalFormatting>
  <conditionalFormatting sqref="U18:U35">
    <cfRule type="expression" dxfId="230" priority="17">
      <formula>+$U$20=1</formula>
    </cfRule>
  </conditionalFormatting>
  <conditionalFormatting sqref="V18:V35">
    <cfRule type="expression" dxfId="229" priority="16">
      <formula>+$V$20=1</formula>
    </cfRule>
  </conditionalFormatting>
  <conditionalFormatting sqref="W18:W35">
    <cfRule type="expression" dxfId="228" priority="15">
      <formula>+$W$20=1</formula>
    </cfRule>
  </conditionalFormatting>
  <conditionalFormatting sqref="X18:X35">
    <cfRule type="expression" dxfId="227" priority="14">
      <formula>+$X$20=1</formula>
    </cfRule>
  </conditionalFormatting>
  <conditionalFormatting sqref="Y18:Y35">
    <cfRule type="expression" dxfId="226" priority="13">
      <formula>+$Y$20=1</formula>
    </cfRule>
  </conditionalFormatting>
  <conditionalFormatting sqref="Z18:Z35">
    <cfRule type="expression" dxfId="225" priority="12">
      <formula>+$Z$20=1</formula>
    </cfRule>
  </conditionalFormatting>
  <conditionalFormatting sqref="AA18:AA35">
    <cfRule type="expression" dxfId="224" priority="11">
      <formula>+$AA$20=1</formula>
    </cfRule>
  </conditionalFormatting>
  <conditionalFormatting sqref="AB18:AB35">
    <cfRule type="expression" dxfId="223" priority="10">
      <formula>+$AB$20=1</formula>
    </cfRule>
  </conditionalFormatting>
  <conditionalFormatting sqref="AC18:AC35">
    <cfRule type="expression" dxfId="222" priority="9">
      <formula>+$AC$20=1</formula>
    </cfRule>
  </conditionalFormatting>
  <conditionalFormatting sqref="AD18:AD35">
    <cfRule type="expression" dxfId="221" priority="8">
      <formula>+$AD$20=1</formula>
    </cfRule>
  </conditionalFormatting>
  <conditionalFormatting sqref="AE18:AE35">
    <cfRule type="expression" dxfId="220" priority="7">
      <formula>$AE$20=1</formula>
    </cfRule>
  </conditionalFormatting>
  <conditionalFormatting sqref="AF18:AF35">
    <cfRule type="expression" dxfId="219" priority="6">
      <formula>+$AF$20=1</formula>
    </cfRule>
  </conditionalFormatting>
  <conditionalFormatting sqref="AG18:AG35">
    <cfRule type="expression" dxfId="218" priority="5">
      <formula>+$AG$20=1</formula>
    </cfRule>
  </conditionalFormatting>
  <conditionalFormatting sqref="AH18:AH35">
    <cfRule type="expression" dxfId="217" priority="4">
      <formula>+$AH$20=1</formula>
    </cfRule>
  </conditionalFormatting>
  <conditionalFormatting sqref="AI18:AI35">
    <cfRule type="expression" dxfId="216" priority="3">
      <formula>+$AI$20=1</formula>
    </cfRule>
  </conditionalFormatting>
  <conditionalFormatting sqref="AJ18:AJ35">
    <cfRule type="expression" dxfId="215" priority="2">
      <formula>+$AJ$20=1</formula>
    </cfRule>
  </conditionalFormatting>
  <conditionalFormatting sqref="AK18:AK35">
    <cfRule type="expression" dxfId="214" priority="1">
      <formula>+$AK$20=1</formula>
    </cfRule>
  </conditionalFormatting>
  <printOptions horizontalCentered="1" verticalCentered="1"/>
  <pageMargins left="0.23622047244094491" right="0.19685039370078741" top="0.74803149606299213" bottom="0.31496062992125984" header="0.31496062992125984" footer="0.31496062992125984"/>
  <pageSetup paperSize="9" scale="45" orientation="landscape" r:id="rId1"/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D0A90-B252-4629-8272-12E036D41DCC}">
  <sheetPr>
    <tabColor theme="4" tint="0.79998168889431442"/>
    <pageSetUpPr fitToPage="1"/>
  </sheetPr>
  <dimension ref="B1:AL51"/>
  <sheetViews>
    <sheetView zoomScale="80" zoomScaleNormal="80" zoomScaleSheetLayoutView="70" workbookViewId="0">
      <selection activeCell="G22" sqref="G22"/>
    </sheetView>
  </sheetViews>
  <sheetFormatPr baseColWidth="10" defaultColWidth="9.08984375" defaultRowHeight="14" x14ac:dyDescent="0.3"/>
  <cols>
    <col min="1" max="1" width="3.90625" style="8" bestFit="1" customWidth="1"/>
    <col min="2" max="2" width="3" style="8" customWidth="1"/>
    <col min="3" max="3" width="8" style="8" customWidth="1"/>
    <col min="4" max="4" width="3.08984375" style="8" customWidth="1"/>
    <col min="5" max="5" width="41.6328125" style="8" customWidth="1"/>
    <col min="6" max="6" width="2.08984375" style="8" customWidth="1"/>
    <col min="7" max="36" width="7.54296875" style="8" customWidth="1"/>
    <col min="37" max="37" width="10.08984375" style="8" customWidth="1"/>
    <col min="38" max="16384" width="9.08984375" style="8"/>
  </cols>
  <sheetData>
    <row r="1" spans="2:38" ht="30" customHeight="1" x14ac:dyDescent="0.3">
      <c r="G1" s="226" t="str">
        <f>VLOOKUP(22,TA,TI,FALSE)</f>
        <v>Monatsübersicht geleistete Stunden</v>
      </c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74"/>
    </row>
    <row r="2" spans="2:38" ht="14.5" x14ac:dyDescent="0.35">
      <c r="G2" s="227" t="str">
        <f>VLOOKUP(23,TA,TI,FALSE)</f>
        <v>Für ein Projekt im Rahmen des Interreg VI-A Programms Deutschland-Nederland</v>
      </c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1"/>
    </row>
    <row r="3" spans="2:38" x14ac:dyDescent="0.3">
      <c r="V3" s="199"/>
      <c r="W3" s="199"/>
    </row>
    <row r="4" spans="2:38" ht="23" x14ac:dyDescent="0.5">
      <c r="B4" s="26" t="str">
        <f>VLOOKUP(1,TA,TI,FALSE)</f>
        <v>Jahr</v>
      </c>
      <c r="G4" s="230">
        <f>+Overzicht!G5</f>
        <v>2024</v>
      </c>
      <c r="H4" s="230"/>
      <c r="J4" s="63" t="str">
        <f>VLOOKUP(5,TA,TI,FALSE)</f>
        <v>Monat</v>
      </c>
      <c r="L4" s="230" t="str">
        <f>VLOOKUP(14,TA,+Sheet2!L1+2,FALSE)</f>
        <v>Juni</v>
      </c>
      <c r="M4" s="230"/>
      <c r="N4" s="230"/>
      <c r="X4" s="194" t="s">
        <v>67</v>
      </c>
      <c r="Y4" s="194"/>
      <c r="Z4" s="214">
        <f>+Overzicht!L24</f>
        <v>1</v>
      </c>
      <c r="AA4" s="214"/>
    </row>
    <row r="5" spans="2:38" ht="18" x14ac:dyDescent="0.4">
      <c r="B5" s="26"/>
    </row>
    <row r="6" spans="2:38" ht="20" x14ac:dyDescent="0.4">
      <c r="B6" s="27" t="str">
        <f>VLOOKUP(2,TA,TI,FALSE)</f>
        <v>Vor- und Nachname Projektmitarbeiter(in)</v>
      </c>
      <c r="D6" s="28"/>
      <c r="E6" s="28"/>
      <c r="F6" s="28"/>
      <c r="G6" s="213">
        <f>+Overzicht!G7</f>
        <v>0</v>
      </c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</row>
    <row r="7" spans="2:38" ht="18" x14ac:dyDescent="0.4">
      <c r="B7" s="29"/>
      <c r="D7" s="30"/>
      <c r="E7" s="30"/>
      <c r="F7" s="30"/>
    </row>
    <row r="8" spans="2:38" ht="20" x14ac:dyDescent="0.4">
      <c r="B8" s="26" t="str">
        <f>VLOOKUP(3,TA,TI,FALSE)</f>
        <v>Projektpartner, für den gearbeitet wurde</v>
      </c>
      <c r="G8" s="213">
        <f>+Overzicht!G9</f>
        <v>0</v>
      </c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</row>
    <row r="9" spans="2:38" ht="18" x14ac:dyDescent="0.4">
      <c r="C9" s="26"/>
    </row>
    <row r="10" spans="2:38" ht="20.25" customHeight="1" x14ac:dyDescent="0.4">
      <c r="B10" s="216" t="str">
        <f>VLOOKUP(47,TA,TI,FALSE)</f>
        <v>Projektnummer und -Name (Interreg DE-NL)</v>
      </c>
      <c r="C10" s="216"/>
      <c r="D10" s="216"/>
      <c r="E10" s="216"/>
      <c r="G10" s="207" t="str">
        <f>VLOOKUP(48,TA,TI,FALSE)</f>
        <v>Genehmigte Leistungsgruppe (LG) &amp; Projektfunktion  - InterDB</v>
      </c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D10" s="15" t="s">
        <v>35</v>
      </c>
      <c r="AE10" s="46">
        <f>+Overzicht!S12</f>
        <v>0</v>
      </c>
    </row>
    <row r="11" spans="2:38" ht="20" x14ac:dyDescent="0.3">
      <c r="B11" s="64"/>
      <c r="C11" s="64"/>
      <c r="D11" s="64"/>
      <c r="E11" s="64"/>
      <c r="G11" s="69"/>
      <c r="H11" s="69"/>
      <c r="I11" s="69"/>
      <c r="J11" s="69"/>
      <c r="K11" s="69"/>
      <c r="L11" s="69"/>
      <c r="M11" s="69"/>
      <c r="N11" s="69"/>
      <c r="O11" s="69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</row>
    <row r="12" spans="2:38" ht="22.5" customHeight="1" x14ac:dyDescent="0.3">
      <c r="B12" s="225">
        <f>IF(+C22="","",+C22)</f>
        <v>32011</v>
      </c>
      <c r="C12" s="225"/>
      <c r="D12" s="64"/>
      <c r="E12" s="64" t="str">
        <f>IF(+E22="","",+E22)</f>
        <v>EDL (Subprojekt EDL-XX)</v>
      </c>
      <c r="G12" s="215" t="str">
        <f>IFERROR(CONCATENATE(IF(VLOOKUP(+B12,PRF,17,FALSE)="","",VLOOKUP(+B12,PRF,17,FALSE))," - ",IF(VLOOKUP(+B12,PRF,5,FALSE)="","",VLOOKUP(+B12,PRF,5,FALSE))),"")</f>
        <v>3 - Lehrer*in</v>
      </c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D12" s="229"/>
      <c r="AE12" s="229"/>
      <c r="AF12" s="229"/>
      <c r="AG12" s="229"/>
      <c r="AH12" s="229"/>
      <c r="AI12" s="229"/>
      <c r="AJ12" s="229"/>
    </row>
    <row r="13" spans="2:38" ht="22.5" customHeight="1" x14ac:dyDescent="0.3">
      <c r="B13" s="225" t="str">
        <f t="shared" ref="B13:B16" si="0">IF(+C23="","",+C23)</f>
        <v/>
      </c>
      <c r="C13" s="225"/>
      <c r="D13" s="64"/>
      <c r="E13" s="64" t="str">
        <f t="shared" ref="E13:E16" si="1">IF(+E23="","",+E23)</f>
        <v/>
      </c>
      <c r="G13" s="215" t="str">
        <f>IFERROR(CONCATENATE(IF(VLOOKUP(+B13,PRF,17,FALSE)="","",VLOOKUP(+B13,PRF,17,FALSE))," - ",IF(VLOOKUP(+B13,PRF,5,FALSE)="","",VLOOKUP(+B13,PRF,5,FALSE))),"")</f>
        <v/>
      </c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D13" s="229"/>
      <c r="AE13" s="229"/>
      <c r="AF13" s="229"/>
      <c r="AG13" s="229"/>
      <c r="AH13" s="229"/>
      <c r="AI13" s="229"/>
      <c r="AJ13" s="229"/>
    </row>
    <row r="14" spans="2:38" ht="22.5" customHeight="1" x14ac:dyDescent="0.3">
      <c r="B14" s="225" t="str">
        <f t="shared" si="0"/>
        <v/>
      </c>
      <c r="C14" s="225"/>
      <c r="D14" s="64"/>
      <c r="E14" s="64" t="str">
        <f t="shared" si="1"/>
        <v/>
      </c>
      <c r="G14" s="215" t="str">
        <f>IFERROR(CONCATENATE(IF(VLOOKUP(+B14,PRF,17,FALSE)="","",VLOOKUP(+B14,PRF,17,FALSE))," - ",IF(VLOOKUP(+B14,PRF,5,FALSE)="","",VLOOKUP(+B14,PRF,5,FALSE))),"")</f>
        <v/>
      </c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</row>
    <row r="15" spans="2:38" ht="22.5" customHeight="1" x14ac:dyDescent="0.3">
      <c r="B15" s="225" t="str">
        <f t="shared" si="0"/>
        <v/>
      </c>
      <c r="C15" s="225"/>
      <c r="D15" s="64"/>
      <c r="E15" s="64" t="str">
        <f t="shared" si="1"/>
        <v/>
      </c>
      <c r="G15" s="215" t="str">
        <f>IFERROR(CONCATENATE(IF(VLOOKUP(+B15,PRF,17,FALSE)="","",VLOOKUP(+B15,PRF,17,FALSE))," - ",IF(VLOOKUP(+B15,PRF,5,FALSE)="","",VLOOKUP(+B15,PRF,5,FALSE))),"")</f>
        <v/>
      </c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</row>
    <row r="16" spans="2:38" ht="22.5" customHeight="1" x14ac:dyDescent="0.3">
      <c r="B16" s="225" t="str">
        <f t="shared" si="0"/>
        <v/>
      </c>
      <c r="C16" s="225"/>
      <c r="D16" s="64"/>
      <c r="E16" s="64" t="str">
        <f t="shared" si="1"/>
        <v/>
      </c>
      <c r="G16" s="215" t="str">
        <f>IFERROR(CONCATENATE(IF(VLOOKUP(+B16,PRF,17,FALSE)="","",VLOOKUP(+B16,PRF,17,FALSE))," - ",IF(VLOOKUP(+B16,PRF,5,FALSE)="","",VLOOKUP(+B16,PRF,5,FALSE))),"")</f>
        <v/>
      </c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</row>
    <row r="17" spans="2:37" s="15" customFormat="1" x14ac:dyDescent="0.3">
      <c r="G17" s="16">
        <f>+Mei!AK17+1</f>
        <v>45444</v>
      </c>
      <c r="H17" s="16">
        <f>+G17+1</f>
        <v>45445</v>
      </c>
      <c r="I17" s="16">
        <f t="shared" ref="I17:X18" si="2">+H17+1</f>
        <v>45446</v>
      </c>
      <c r="J17" s="16">
        <f t="shared" si="2"/>
        <v>45447</v>
      </c>
      <c r="K17" s="16">
        <f t="shared" si="2"/>
        <v>45448</v>
      </c>
      <c r="L17" s="16">
        <f t="shared" si="2"/>
        <v>45449</v>
      </c>
      <c r="M17" s="16">
        <f t="shared" si="2"/>
        <v>45450</v>
      </c>
      <c r="N17" s="16">
        <f t="shared" si="2"/>
        <v>45451</v>
      </c>
      <c r="O17" s="16">
        <f t="shared" si="2"/>
        <v>45452</v>
      </c>
      <c r="P17" s="16">
        <f t="shared" si="2"/>
        <v>45453</v>
      </c>
      <c r="Q17" s="16">
        <f t="shared" si="2"/>
        <v>45454</v>
      </c>
      <c r="R17" s="16">
        <f t="shared" si="2"/>
        <v>45455</v>
      </c>
      <c r="S17" s="16">
        <f t="shared" si="2"/>
        <v>45456</v>
      </c>
      <c r="T17" s="16">
        <f t="shared" si="2"/>
        <v>45457</v>
      </c>
      <c r="U17" s="16">
        <f t="shared" si="2"/>
        <v>45458</v>
      </c>
      <c r="V17" s="16">
        <f t="shared" si="2"/>
        <v>45459</v>
      </c>
      <c r="W17" s="16">
        <f t="shared" si="2"/>
        <v>45460</v>
      </c>
      <c r="X17" s="16">
        <f t="shared" si="2"/>
        <v>45461</v>
      </c>
      <c r="Y17" s="16">
        <f t="shared" ref="Y17:AJ18" si="3">+X17+1</f>
        <v>45462</v>
      </c>
      <c r="Z17" s="16">
        <f t="shared" si="3"/>
        <v>45463</v>
      </c>
      <c r="AA17" s="16">
        <f t="shared" si="3"/>
        <v>45464</v>
      </c>
      <c r="AB17" s="16">
        <f t="shared" si="3"/>
        <v>45465</v>
      </c>
      <c r="AC17" s="16">
        <f t="shared" si="3"/>
        <v>45466</v>
      </c>
      <c r="AD17" s="16">
        <f t="shared" si="3"/>
        <v>45467</v>
      </c>
      <c r="AE17" s="16">
        <f t="shared" si="3"/>
        <v>45468</v>
      </c>
      <c r="AF17" s="16">
        <f t="shared" si="3"/>
        <v>45469</v>
      </c>
      <c r="AG17" s="16">
        <f t="shared" si="3"/>
        <v>45470</v>
      </c>
      <c r="AH17" s="16">
        <f t="shared" si="3"/>
        <v>45471</v>
      </c>
      <c r="AI17" s="16">
        <f t="shared" si="3"/>
        <v>45472</v>
      </c>
      <c r="AJ17" s="16">
        <f t="shared" si="3"/>
        <v>45473</v>
      </c>
    </row>
    <row r="18" spans="2:37" ht="15.5" x14ac:dyDescent="0.35">
      <c r="B18" s="17"/>
      <c r="C18" s="18"/>
      <c r="D18" s="19"/>
      <c r="E18" s="32" t="str">
        <f>CONCATENATE(VLOOKUP(37,TA,TI,FALSE),": ")</f>
        <v xml:space="preserve">Tag: </v>
      </c>
      <c r="F18" s="32"/>
      <c r="G18" s="41">
        <v>1</v>
      </c>
      <c r="H18" s="42">
        <f>+G18+1</f>
        <v>2</v>
      </c>
      <c r="I18" s="42">
        <f t="shared" si="2"/>
        <v>3</v>
      </c>
      <c r="J18" s="42">
        <f t="shared" si="2"/>
        <v>4</v>
      </c>
      <c r="K18" s="42">
        <f t="shared" si="2"/>
        <v>5</v>
      </c>
      <c r="L18" s="42">
        <f t="shared" si="2"/>
        <v>6</v>
      </c>
      <c r="M18" s="42">
        <f t="shared" si="2"/>
        <v>7</v>
      </c>
      <c r="N18" s="42">
        <f t="shared" si="2"/>
        <v>8</v>
      </c>
      <c r="O18" s="42">
        <f t="shared" si="2"/>
        <v>9</v>
      </c>
      <c r="P18" s="42">
        <f t="shared" si="2"/>
        <v>10</v>
      </c>
      <c r="Q18" s="42">
        <f t="shared" si="2"/>
        <v>11</v>
      </c>
      <c r="R18" s="42">
        <f t="shared" si="2"/>
        <v>12</v>
      </c>
      <c r="S18" s="42">
        <f t="shared" si="2"/>
        <v>13</v>
      </c>
      <c r="T18" s="42">
        <f t="shared" si="2"/>
        <v>14</v>
      </c>
      <c r="U18" s="42">
        <f t="shared" si="2"/>
        <v>15</v>
      </c>
      <c r="V18" s="42">
        <f t="shared" si="2"/>
        <v>16</v>
      </c>
      <c r="W18" s="42">
        <f t="shared" si="2"/>
        <v>17</v>
      </c>
      <c r="X18" s="42">
        <f t="shared" si="2"/>
        <v>18</v>
      </c>
      <c r="Y18" s="42">
        <f t="shared" si="3"/>
        <v>19</v>
      </c>
      <c r="Z18" s="42">
        <f t="shared" si="3"/>
        <v>20</v>
      </c>
      <c r="AA18" s="42">
        <f t="shared" si="3"/>
        <v>21</v>
      </c>
      <c r="AB18" s="42">
        <f t="shared" si="3"/>
        <v>22</v>
      </c>
      <c r="AC18" s="42">
        <f t="shared" si="3"/>
        <v>23</v>
      </c>
      <c r="AD18" s="42">
        <f t="shared" si="3"/>
        <v>24</v>
      </c>
      <c r="AE18" s="42">
        <f t="shared" si="3"/>
        <v>25</v>
      </c>
      <c r="AF18" s="42">
        <f t="shared" si="3"/>
        <v>26</v>
      </c>
      <c r="AG18" s="42">
        <f t="shared" si="3"/>
        <v>27</v>
      </c>
      <c r="AH18" s="42">
        <f t="shared" si="3"/>
        <v>28</v>
      </c>
      <c r="AI18" s="42">
        <f t="shared" si="3"/>
        <v>29</v>
      </c>
      <c r="AJ18" s="42">
        <f t="shared" si="3"/>
        <v>30</v>
      </c>
      <c r="AK18" s="54" t="str">
        <f>VLOOKUP(7,TA,TI,FALSE)</f>
        <v>Summe</v>
      </c>
    </row>
    <row r="19" spans="2:37" ht="15.5" x14ac:dyDescent="0.3">
      <c r="B19" s="20"/>
      <c r="C19" s="33" t="str">
        <f>VLOOKUP(6,TA,TI,FALSE)</f>
        <v>Tätigkeiten:</v>
      </c>
      <c r="D19" s="34"/>
      <c r="E19" s="34"/>
      <c r="F19" s="34"/>
      <c r="G19" s="35" t="str">
        <f t="shared" ref="G19:AJ19" si="4">IF(TI=2,IF(WEEKDAY(G17)=1,"Zo",IF(WEEKDAY(G17)=2,"Ma",IF(WEEKDAY(G17)=3,"Di",IF(WEEKDAY(G17)=4,"Wo",IF(WEEKDAY(G17)=5,"Do",IF(WEEKDAY(G17)=6,"Vr",IF(WEEKDAY(G17)=7,"Za"))))))),IF(WEEKDAY(G17)=1,"So",IF(WEEKDAY(G17)=2,"Mo",IF(WEEKDAY(G17)=3,"Di",IF(WEEKDAY(G17)=4,"Mi",IF(WEEKDAY(G17)=5,"Do",IF(WEEKDAY(G17)=6,"Fr",IF(WEEKDAY(G17)=7,"Sa"))))))))</f>
        <v>Sa</v>
      </c>
      <c r="H19" s="40" t="str">
        <f t="shared" si="4"/>
        <v>So</v>
      </c>
      <c r="I19" s="40" t="str">
        <f t="shared" si="4"/>
        <v>Mo</v>
      </c>
      <c r="J19" s="40" t="str">
        <f t="shared" si="4"/>
        <v>Di</v>
      </c>
      <c r="K19" s="40" t="str">
        <f t="shared" si="4"/>
        <v>Mi</v>
      </c>
      <c r="L19" s="40" t="str">
        <f t="shared" si="4"/>
        <v>Do</v>
      </c>
      <c r="M19" s="40" t="str">
        <f t="shared" si="4"/>
        <v>Fr</v>
      </c>
      <c r="N19" s="40" t="str">
        <f t="shared" si="4"/>
        <v>Sa</v>
      </c>
      <c r="O19" s="40" t="str">
        <f t="shared" si="4"/>
        <v>So</v>
      </c>
      <c r="P19" s="40" t="str">
        <f t="shared" si="4"/>
        <v>Mo</v>
      </c>
      <c r="Q19" s="40" t="str">
        <f t="shared" si="4"/>
        <v>Di</v>
      </c>
      <c r="R19" s="40" t="str">
        <f t="shared" si="4"/>
        <v>Mi</v>
      </c>
      <c r="S19" s="40" t="str">
        <f t="shared" si="4"/>
        <v>Do</v>
      </c>
      <c r="T19" s="40" t="str">
        <f t="shared" si="4"/>
        <v>Fr</v>
      </c>
      <c r="U19" s="40" t="str">
        <f t="shared" si="4"/>
        <v>Sa</v>
      </c>
      <c r="V19" s="40" t="str">
        <f t="shared" si="4"/>
        <v>So</v>
      </c>
      <c r="W19" s="40" t="str">
        <f t="shared" si="4"/>
        <v>Mo</v>
      </c>
      <c r="X19" s="40" t="str">
        <f t="shared" si="4"/>
        <v>Di</v>
      </c>
      <c r="Y19" s="40" t="str">
        <f t="shared" si="4"/>
        <v>Mi</v>
      </c>
      <c r="Z19" s="40" t="str">
        <f t="shared" si="4"/>
        <v>Do</v>
      </c>
      <c r="AA19" s="40" t="str">
        <f t="shared" si="4"/>
        <v>Fr</v>
      </c>
      <c r="AB19" s="40" t="str">
        <f t="shared" si="4"/>
        <v>Sa</v>
      </c>
      <c r="AC19" s="40" t="str">
        <f t="shared" si="4"/>
        <v>So</v>
      </c>
      <c r="AD19" s="40" t="str">
        <f t="shared" si="4"/>
        <v>Mo</v>
      </c>
      <c r="AE19" s="40" t="str">
        <f t="shared" si="4"/>
        <v>Di</v>
      </c>
      <c r="AF19" s="40" t="str">
        <f t="shared" si="4"/>
        <v>Mi</v>
      </c>
      <c r="AG19" s="40" t="str">
        <f t="shared" si="4"/>
        <v>Do</v>
      </c>
      <c r="AH19" s="40" t="str">
        <f t="shared" si="4"/>
        <v>Fr</v>
      </c>
      <c r="AI19" s="40" t="str">
        <f t="shared" si="4"/>
        <v>Sa</v>
      </c>
      <c r="AJ19" s="40" t="str">
        <f t="shared" si="4"/>
        <v>So</v>
      </c>
      <c r="AK19" s="55"/>
    </row>
    <row r="20" spans="2:37" x14ac:dyDescent="0.3">
      <c r="B20" s="20"/>
      <c r="G20" s="43">
        <f>IF(OR(WEEKDAY(G17)=1,WEEKDAY(G17)=7),1,0)</f>
        <v>1</v>
      </c>
      <c r="H20" s="15">
        <f>IF(OR(WEEKDAY(H17)=1,WEEKDAY(H17)=7),1,0)</f>
        <v>1</v>
      </c>
      <c r="I20" s="15">
        <f t="shared" ref="I20:AJ20" si="5">IF(OR(WEEKDAY(I17)=1,WEEKDAY(I17)=7),1,0)</f>
        <v>0</v>
      </c>
      <c r="J20" s="15">
        <f t="shared" si="5"/>
        <v>0</v>
      </c>
      <c r="K20" s="15">
        <f t="shared" si="5"/>
        <v>0</v>
      </c>
      <c r="L20" s="15">
        <f t="shared" si="5"/>
        <v>0</v>
      </c>
      <c r="M20" s="15">
        <f t="shared" si="5"/>
        <v>0</v>
      </c>
      <c r="N20" s="15">
        <f t="shared" si="5"/>
        <v>1</v>
      </c>
      <c r="O20" s="15">
        <f t="shared" si="5"/>
        <v>1</v>
      </c>
      <c r="P20" s="15">
        <f t="shared" si="5"/>
        <v>0</v>
      </c>
      <c r="Q20" s="15">
        <f t="shared" si="5"/>
        <v>0</v>
      </c>
      <c r="R20" s="15">
        <f t="shared" si="5"/>
        <v>0</v>
      </c>
      <c r="S20" s="15">
        <f t="shared" si="5"/>
        <v>0</v>
      </c>
      <c r="T20" s="15">
        <f t="shared" si="5"/>
        <v>0</v>
      </c>
      <c r="U20" s="15">
        <f t="shared" si="5"/>
        <v>1</v>
      </c>
      <c r="V20" s="15">
        <f t="shared" si="5"/>
        <v>1</v>
      </c>
      <c r="W20" s="15">
        <f t="shared" si="5"/>
        <v>0</v>
      </c>
      <c r="X20" s="15">
        <f t="shared" si="5"/>
        <v>0</v>
      </c>
      <c r="Y20" s="15">
        <f t="shared" si="5"/>
        <v>0</v>
      </c>
      <c r="Z20" s="15">
        <f t="shared" si="5"/>
        <v>0</v>
      </c>
      <c r="AA20" s="15">
        <f t="shared" si="5"/>
        <v>0</v>
      </c>
      <c r="AB20" s="15">
        <f t="shared" si="5"/>
        <v>1</v>
      </c>
      <c r="AC20" s="15">
        <f t="shared" si="5"/>
        <v>1</v>
      </c>
      <c r="AD20" s="15">
        <f t="shared" si="5"/>
        <v>0</v>
      </c>
      <c r="AE20" s="15">
        <f t="shared" si="5"/>
        <v>0</v>
      </c>
      <c r="AF20" s="15">
        <f t="shared" si="5"/>
        <v>0</v>
      </c>
      <c r="AG20" s="15">
        <f t="shared" si="5"/>
        <v>0</v>
      </c>
      <c r="AH20" s="15">
        <f t="shared" si="5"/>
        <v>0</v>
      </c>
      <c r="AI20" s="15">
        <f t="shared" si="5"/>
        <v>1</v>
      </c>
      <c r="AJ20" s="15">
        <f t="shared" si="5"/>
        <v>1</v>
      </c>
      <c r="AK20" s="55"/>
    </row>
    <row r="21" spans="2:37" ht="38.25" customHeight="1" x14ac:dyDescent="0.3">
      <c r="B21" s="20"/>
      <c r="C21" s="203" t="str">
        <f>VLOOKUP(28,TA,TI,FALSE)</f>
        <v>Projektnummer und Projektname Interreg VI-A Deutschland-Nederland Projekte:</v>
      </c>
      <c r="D21" s="203"/>
      <c r="E21" s="203"/>
      <c r="G21" s="38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57"/>
    </row>
    <row r="22" spans="2:37" s="47" customFormat="1" ht="30.75" customHeight="1" x14ac:dyDescent="0.35">
      <c r="B22" s="37">
        <v>1</v>
      </c>
      <c r="C22" s="87">
        <f>IF(+Overzicht!C27="","",+Overzicht!C27)</f>
        <v>32011</v>
      </c>
      <c r="E22" s="167" t="str">
        <f>IF(+Overzicht!E27="","",+Overzicht!E27)</f>
        <v>EDL (Subprojekt EDL-XX)</v>
      </c>
      <c r="G22" s="89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2">
        <f t="shared" ref="AK22:AK27" si="6">SUM(G22:AJ22)</f>
        <v>0</v>
      </c>
    </row>
    <row r="23" spans="2:37" s="47" customFormat="1" ht="30.75" customHeight="1" x14ac:dyDescent="0.35">
      <c r="B23" s="37">
        <v>2</v>
      </c>
      <c r="C23" s="87" t="str">
        <f>IF(+Overzicht!C28="","",+Overzicht!C28)</f>
        <v/>
      </c>
      <c r="E23" s="167" t="str">
        <f>IF(+Overzicht!E28="","",+Overzicht!E28)</f>
        <v/>
      </c>
      <c r="G23" s="89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2">
        <f t="shared" si="6"/>
        <v>0</v>
      </c>
    </row>
    <row r="24" spans="2:37" s="47" customFormat="1" ht="30.75" customHeight="1" x14ac:dyDescent="0.35">
      <c r="B24" s="37">
        <v>3</v>
      </c>
      <c r="C24" s="87" t="str">
        <f>IF(+Overzicht!C29="","",+Overzicht!C29)</f>
        <v/>
      </c>
      <c r="E24" s="167" t="str">
        <f>IF(+Overzicht!E29="","",+Overzicht!E29)</f>
        <v/>
      </c>
      <c r="G24" s="89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2">
        <f t="shared" si="6"/>
        <v>0</v>
      </c>
    </row>
    <row r="25" spans="2:37" s="47" customFormat="1" ht="30.75" customHeight="1" x14ac:dyDescent="0.35">
      <c r="B25" s="37">
        <v>4</v>
      </c>
      <c r="C25" s="87" t="str">
        <f>IF(+Overzicht!C30="","",+Overzicht!C30)</f>
        <v/>
      </c>
      <c r="E25" s="167" t="str">
        <f>IF(+Overzicht!E30="","",+Overzicht!E30)</f>
        <v/>
      </c>
      <c r="G25" s="89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2">
        <f t="shared" si="6"/>
        <v>0</v>
      </c>
    </row>
    <row r="26" spans="2:37" s="47" customFormat="1" ht="30.75" customHeight="1" x14ac:dyDescent="0.35">
      <c r="B26" s="37">
        <v>5</v>
      </c>
      <c r="C26" s="87" t="str">
        <f>IF(+Overzicht!C31="","",+Overzicht!C31)</f>
        <v/>
      </c>
      <c r="E26" s="167" t="str">
        <f>IF(+Overzicht!E31="","",+Overzicht!E31)</f>
        <v/>
      </c>
      <c r="G26" s="89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2">
        <f t="shared" si="6"/>
        <v>0</v>
      </c>
    </row>
    <row r="27" spans="2:37" s="128" customFormat="1" ht="18" x14ac:dyDescent="0.35">
      <c r="B27" s="124"/>
      <c r="C27" s="63" t="str">
        <f>VLOOKUP(29,TA,TI,FALSE)</f>
        <v>Summe Interreg VI-A Projekte:</v>
      </c>
      <c r="D27" s="61"/>
      <c r="E27" s="61"/>
      <c r="F27" s="61"/>
      <c r="G27" s="93">
        <f t="shared" ref="G27:AJ27" si="7">SUM(G22:G26)</f>
        <v>0</v>
      </c>
      <c r="H27" s="94">
        <f t="shared" si="7"/>
        <v>0</v>
      </c>
      <c r="I27" s="94">
        <f t="shared" si="7"/>
        <v>0</v>
      </c>
      <c r="J27" s="94">
        <f t="shared" si="7"/>
        <v>0</v>
      </c>
      <c r="K27" s="94">
        <f t="shared" si="7"/>
        <v>0</v>
      </c>
      <c r="L27" s="94">
        <f t="shared" si="7"/>
        <v>0</v>
      </c>
      <c r="M27" s="94">
        <f t="shared" si="7"/>
        <v>0</v>
      </c>
      <c r="N27" s="94">
        <f t="shared" si="7"/>
        <v>0</v>
      </c>
      <c r="O27" s="94">
        <f t="shared" si="7"/>
        <v>0</v>
      </c>
      <c r="P27" s="94">
        <f t="shared" si="7"/>
        <v>0</v>
      </c>
      <c r="Q27" s="94">
        <f t="shared" si="7"/>
        <v>0</v>
      </c>
      <c r="R27" s="94">
        <f t="shared" si="7"/>
        <v>0</v>
      </c>
      <c r="S27" s="94">
        <f t="shared" si="7"/>
        <v>0</v>
      </c>
      <c r="T27" s="94">
        <f t="shared" si="7"/>
        <v>0</v>
      </c>
      <c r="U27" s="94">
        <f t="shared" si="7"/>
        <v>0</v>
      </c>
      <c r="V27" s="94">
        <f t="shared" si="7"/>
        <v>0</v>
      </c>
      <c r="W27" s="94">
        <f t="shared" si="7"/>
        <v>0</v>
      </c>
      <c r="X27" s="94">
        <f t="shared" si="7"/>
        <v>0</v>
      </c>
      <c r="Y27" s="94">
        <f t="shared" si="7"/>
        <v>0</v>
      </c>
      <c r="Z27" s="94">
        <f t="shared" si="7"/>
        <v>0</v>
      </c>
      <c r="AA27" s="94">
        <f t="shared" si="7"/>
        <v>0</v>
      </c>
      <c r="AB27" s="94">
        <f t="shared" si="7"/>
        <v>0</v>
      </c>
      <c r="AC27" s="94">
        <f t="shared" si="7"/>
        <v>0</v>
      </c>
      <c r="AD27" s="94">
        <f t="shared" si="7"/>
        <v>0</v>
      </c>
      <c r="AE27" s="94">
        <f t="shared" si="7"/>
        <v>0</v>
      </c>
      <c r="AF27" s="94">
        <f t="shared" si="7"/>
        <v>0</v>
      </c>
      <c r="AG27" s="94">
        <f t="shared" si="7"/>
        <v>0</v>
      </c>
      <c r="AH27" s="94">
        <f t="shared" si="7"/>
        <v>0</v>
      </c>
      <c r="AI27" s="94">
        <f t="shared" si="7"/>
        <v>0</v>
      </c>
      <c r="AJ27" s="94">
        <f t="shared" si="7"/>
        <v>0</v>
      </c>
      <c r="AK27" s="95">
        <f t="shared" si="6"/>
        <v>0</v>
      </c>
    </row>
    <row r="28" spans="2:37" s="47" customFormat="1" ht="15.5" x14ac:dyDescent="0.35">
      <c r="B28" s="129"/>
      <c r="G28" s="96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2"/>
    </row>
    <row r="29" spans="2:37" s="47" customFormat="1" ht="17.5" x14ac:dyDescent="0.35">
      <c r="B29" s="129"/>
      <c r="C29" s="61" t="str">
        <f>VLOOKUP(42,TA,TI,FALSE)</f>
        <v>Sonstige Interreg-Projekte</v>
      </c>
      <c r="G29" s="98">
        <v>0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9">
        <v>0</v>
      </c>
      <c r="U29" s="99">
        <v>0</v>
      </c>
      <c r="V29" s="99">
        <v>0</v>
      </c>
      <c r="W29" s="99">
        <v>0</v>
      </c>
      <c r="X29" s="99">
        <v>0</v>
      </c>
      <c r="Y29" s="99">
        <v>0</v>
      </c>
      <c r="Z29" s="99">
        <v>0</v>
      </c>
      <c r="AA29" s="99">
        <v>0</v>
      </c>
      <c r="AB29" s="99">
        <v>0</v>
      </c>
      <c r="AC29" s="99">
        <v>0</v>
      </c>
      <c r="AD29" s="99">
        <v>0</v>
      </c>
      <c r="AE29" s="99">
        <v>0</v>
      </c>
      <c r="AF29" s="99">
        <v>0</v>
      </c>
      <c r="AG29" s="99">
        <v>0</v>
      </c>
      <c r="AH29" s="99">
        <v>0</v>
      </c>
      <c r="AI29" s="99">
        <v>0</v>
      </c>
      <c r="AJ29" s="100">
        <v>0</v>
      </c>
      <c r="AK29" s="92">
        <f>SUM(G29:AJ29)</f>
        <v>0</v>
      </c>
    </row>
    <row r="30" spans="2:37" s="47" customFormat="1" ht="15.5" x14ac:dyDescent="0.35">
      <c r="B30" s="129"/>
      <c r="G30" s="146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92"/>
    </row>
    <row r="31" spans="2:37" s="47" customFormat="1" ht="17.5" x14ac:dyDescent="0.35">
      <c r="B31" s="129"/>
      <c r="C31" s="61" t="str">
        <f>VLOOKUP(30,TA,TI,FALSE)</f>
        <v>Sonstige, geförderte Projekte</v>
      </c>
      <c r="D31" s="61"/>
      <c r="E31" s="61"/>
      <c r="F31" s="61"/>
      <c r="G31" s="101">
        <v>0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  <c r="S31" s="100">
        <v>0</v>
      </c>
      <c r="T31" s="100">
        <v>0</v>
      </c>
      <c r="U31" s="100">
        <v>0</v>
      </c>
      <c r="V31" s="100">
        <v>0</v>
      </c>
      <c r="W31" s="100">
        <v>0</v>
      </c>
      <c r="X31" s="100">
        <v>0</v>
      </c>
      <c r="Y31" s="100">
        <v>0</v>
      </c>
      <c r="Z31" s="100">
        <v>0</v>
      </c>
      <c r="AA31" s="100">
        <v>0</v>
      </c>
      <c r="AB31" s="100">
        <v>0</v>
      </c>
      <c r="AC31" s="100">
        <v>0</v>
      </c>
      <c r="AD31" s="100">
        <v>0</v>
      </c>
      <c r="AE31" s="100">
        <v>0</v>
      </c>
      <c r="AF31" s="100">
        <v>0</v>
      </c>
      <c r="AG31" s="100">
        <v>0</v>
      </c>
      <c r="AH31" s="100">
        <v>0</v>
      </c>
      <c r="AI31" s="100">
        <v>0</v>
      </c>
      <c r="AJ31" s="100">
        <v>0</v>
      </c>
      <c r="AK31" s="92">
        <f>SUM(G31:AJ31)</f>
        <v>0</v>
      </c>
    </row>
    <row r="32" spans="2:37" s="47" customFormat="1" ht="15.5" x14ac:dyDescent="0.35">
      <c r="B32" s="129"/>
      <c r="G32" s="146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92"/>
    </row>
    <row r="33" spans="2:38" s="47" customFormat="1" ht="17.5" x14ac:dyDescent="0.35">
      <c r="B33" s="129"/>
      <c r="C33" s="61" t="str">
        <f>VLOOKUP(31,TA,TI,FALSE)</f>
        <v>Sonstige Tätigkeiten</v>
      </c>
      <c r="D33" s="61"/>
      <c r="E33" s="61"/>
      <c r="F33" s="61"/>
      <c r="G33" s="101">
        <v>0</v>
      </c>
      <c r="H33" s="100">
        <v>0</v>
      </c>
      <c r="I33" s="100">
        <v>0</v>
      </c>
      <c r="J33" s="100">
        <v>0</v>
      </c>
      <c r="K33" s="100">
        <v>0</v>
      </c>
      <c r="L33" s="100">
        <v>0</v>
      </c>
      <c r="M33" s="100">
        <v>0</v>
      </c>
      <c r="N33" s="100">
        <v>0</v>
      </c>
      <c r="O33" s="100">
        <v>0</v>
      </c>
      <c r="P33" s="100">
        <v>0</v>
      </c>
      <c r="Q33" s="100">
        <v>0</v>
      </c>
      <c r="R33" s="100">
        <v>0</v>
      </c>
      <c r="S33" s="100">
        <v>0</v>
      </c>
      <c r="T33" s="100">
        <v>0</v>
      </c>
      <c r="U33" s="100">
        <v>0</v>
      </c>
      <c r="V33" s="100">
        <v>0</v>
      </c>
      <c r="W33" s="100">
        <v>0</v>
      </c>
      <c r="X33" s="100">
        <v>0</v>
      </c>
      <c r="Y33" s="100">
        <v>0</v>
      </c>
      <c r="Z33" s="100">
        <v>0</v>
      </c>
      <c r="AA33" s="100">
        <v>0</v>
      </c>
      <c r="AB33" s="100">
        <v>0</v>
      </c>
      <c r="AC33" s="100">
        <v>0</v>
      </c>
      <c r="AD33" s="100">
        <v>0</v>
      </c>
      <c r="AE33" s="100">
        <v>0</v>
      </c>
      <c r="AF33" s="100">
        <v>0</v>
      </c>
      <c r="AG33" s="100">
        <v>0</v>
      </c>
      <c r="AH33" s="100">
        <v>0</v>
      </c>
      <c r="AI33" s="100">
        <v>0</v>
      </c>
      <c r="AJ33" s="100">
        <v>0</v>
      </c>
      <c r="AK33" s="92">
        <f>SUM(G33:AJ33)</f>
        <v>0</v>
      </c>
    </row>
    <row r="34" spans="2:38" s="47" customFormat="1" ht="15.5" x14ac:dyDescent="0.35">
      <c r="B34" s="129"/>
      <c r="G34" s="96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2"/>
    </row>
    <row r="35" spans="2:38" s="47" customFormat="1" ht="18" x14ac:dyDescent="0.35">
      <c r="B35" s="136"/>
      <c r="C35" s="102" t="str">
        <f>VLOOKUP(8,TA,TI,FALSE)</f>
        <v>Stunden insgesamt</v>
      </c>
      <c r="D35" s="103"/>
      <c r="E35" s="103"/>
      <c r="F35" s="103"/>
      <c r="G35" s="104">
        <f t="shared" ref="G35:AJ35" si="8">SUM(G27:G33)</f>
        <v>0</v>
      </c>
      <c r="H35" s="105">
        <f t="shared" si="8"/>
        <v>0</v>
      </c>
      <c r="I35" s="105">
        <f t="shared" si="8"/>
        <v>0</v>
      </c>
      <c r="J35" s="105">
        <f t="shared" si="8"/>
        <v>0</v>
      </c>
      <c r="K35" s="105">
        <f t="shared" si="8"/>
        <v>0</v>
      </c>
      <c r="L35" s="105">
        <f t="shared" si="8"/>
        <v>0</v>
      </c>
      <c r="M35" s="105">
        <f t="shared" si="8"/>
        <v>0</v>
      </c>
      <c r="N35" s="105">
        <f t="shared" si="8"/>
        <v>0</v>
      </c>
      <c r="O35" s="105">
        <f t="shared" si="8"/>
        <v>0</v>
      </c>
      <c r="P35" s="105">
        <f t="shared" si="8"/>
        <v>0</v>
      </c>
      <c r="Q35" s="105">
        <f t="shared" si="8"/>
        <v>0</v>
      </c>
      <c r="R35" s="105">
        <f t="shared" si="8"/>
        <v>0</v>
      </c>
      <c r="S35" s="105">
        <f t="shared" si="8"/>
        <v>0</v>
      </c>
      <c r="T35" s="105">
        <f t="shared" si="8"/>
        <v>0</v>
      </c>
      <c r="U35" s="105">
        <f t="shared" si="8"/>
        <v>0</v>
      </c>
      <c r="V35" s="105">
        <f t="shared" si="8"/>
        <v>0</v>
      </c>
      <c r="W35" s="105">
        <f t="shared" si="8"/>
        <v>0</v>
      </c>
      <c r="X35" s="105">
        <f t="shared" si="8"/>
        <v>0</v>
      </c>
      <c r="Y35" s="105">
        <f t="shared" si="8"/>
        <v>0</v>
      </c>
      <c r="Z35" s="105">
        <f t="shared" si="8"/>
        <v>0</v>
      </c>
      <c r="AA35" s="105">
        <f t="shared" si="8"/>
        <v>0</v>
      </c>
      <c r="AB35" s="105">
        <f t="shared" si="8"/>
        <v>0</v>
      </c>
      <c r="AC35" s="105">
        <f t="shared" si="8"/>
        <v>0</v>
      </c>
      <c r="AD35" s="105">
        <f t="shared" si="8"/>
        <v>0</v>
      </c>
      <c r="AE35" s="105">
        <f t="shared" si="8"/>
        <v>0</v>
      </c>
      <c r="AF35" s="105">
        <f t="shared" si="8"/>
        <v>0</v>
      </c>
      <c r="AG35" s="105">
        <f t="shared" si="8"/>
        <v>0</v>
      </c>
      <c r="AH35" s="105">
        <f t="shared" si="8"/>
        <v>0</v>
      </c>
      <c r="AI35" s="105">
        <f t="shared" si="8"/>
        <v>0</v>
      </c>
      <c r="AJ35" s="105">
        <f t="shared" si="8"/>
        <v>0</v>
      </c>
      <c r="AK35" s="106">
        <f>SUM(G35:AJ35)</f>
        <v>0</v>
      </c>
    </row>
    <row r="38" spans="2:38" ht="18" customHeight="1" x14ac:dyDescent="0.3">
      <c r="B38" s="217" t="str">
        <f>VLOOKUP(27,TA,TI,FALSE)</f>
        <v>Wir bestätigen, dass die Daten korrekt und vollständig ausgefüllt wurden. Die geleisteten Projektarbeitsstunden waren im Rahmen einer effizienten und effektiven Projektdurchführung erforderlich.</v>
      </c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9"/>
      <c r="AL38" s="58"/>
    </row>
    <row r="39" spans="2:38" ht="14.25" customHeight="1" x14ac:dyDescent="0.3">
      <c r="B39" s="220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2"/>
      <c r="AL39" s="58"/>
    </row>
    <row r="47" spans="2:38" x14ac:dyDescent="0.3">
      <c r="B47" s="36"/>
      <c r="C47" s="36"/>
      <c r="D47" s="36"/>
      <c r="E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</row>
    <row r="49" spans="2:38" s="47" customFormat="1" ht="21.65" customHeight="1" x14ac:dyDescent="0.35">
      <c r="B49" s="224" t="str">
        <f>VLOOKUP(24,TA,TI,FALSE)</f>
        <v>Ort, Datum</v>
      </c>
      <c r="C49" s="224"/>
      <c r="D49" s="224"/>
      <c r="E49" s="224"/>
      <c r="F49" s="60"/>
      <c r="G49" s="61"/>
      <c r="H49" s="61"/>
      <c r="I49" s="61"/>
      <c r="J49" s="61"/>
      <c r="K49" s="224" t="str">
        <f>VLOOKUP(25,TA,TI,FALSE)</f>
        <v>Unterschrift Mitarbeiter(in)</v>
      </c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61"/>
      <c r="X49" s="61"/>
      <c r="Y49" s="61"/>
      <c r="Z49" s="61"/>
      <c r="AA49" s="224" t="str">
        <f>VLOOKUP(26,TA,TI,FALSE)</f>
        <v>Unterschrift Vorgesetzte(r)</v>
      </c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61"/>
    </row>
    <row r="51" spans="2:38" x14ac:dyDescent="0.3">
      <c r="B51" s="212" t="str">
        <f>+Mei!B51</f>
        <v>Jede Änderung an dieser Datei macht die Stundenzettel ungültig und kann zu ihrer Ablehnung führen.</v>
      </c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2"/>
    </row>
  </sheetData>
  <sheetProtection algorithmName="SHA-512" hashValue="lYQ5au2JzfsJ33RA5gE6NEncnAzAqcvTnSdRDM0EWYzJiHlvTFa38kfPLO94TkgrN1GiT8Yir/iwEEnRs6NEqQ==" saltValue="OzfPheA2ZazTxf+9LCBvQA==" spinCount="100000" sheet="1" objects="1" scenarios="1" selectLockedCells="1"/>
  <mergeCells count="28">
    <mergeCell ref="X4:Y4"/>
    <mergeCell ref="Z4:AA4"/>
    <mergeCell ref="B10:E10"/>
    <mergeCell ref="B16:C16"/>
    <mergeCell ref="B14:C14"/>
    <mergeCell ref="G14:AA14"/>
    <mergeCell ref="B15:C15"/>
    <mergeCell ref="G15:AA15"/>
    <mergeCell ref="B12:C12"/>
    <mergeCell ref="G12:AA12"/>
    <mergeCell ref="B13:C13"/>
    <mergeCell ref="G13:AA13"/>
    <mergeCell ref="B51:AK51"/>
    <mergeCell ref="G16:AA16"/>
    <mergeCell ref="G10:AA10"/>
    <mergeCell ref="AD12:AJ13"/>
    <mergeCell ref="G1:AK1"/>
    <mergeCell ref="G2:AK2"/>
    <mergeCell ref="B38:AK39"/>
    <mergeCell ref="B49:E49"/>
    <mergeCell ref="K49:V49"/>
    <mergeCell ref="AA49:AK49"/>
    <mergeCell ref="V3:W3"/>
    <mergeCell ref="G4:H4"/>
    <mergeCell ref="L4:N4"/>
    <mergeCell ref="G6:AA6"/>
    <mergeCell ref="G8:AA8"/>
    <mergeCell ref="C21:E21"/>
  </mergeCells>
  <conditionalFormatting sqref="G18:G35">
    <cfRule type="expression" dxfId="213" priority="31">
      <formula>+$G$20=1</formula>
    </cfRule>
  </conditionalFormatting>
  <conditionalFormatting sqref="H18:H35">
    <cfRule type="expression" dxfId="212" priority="30">
      <formula>+$H$20=1</formula>
    </cfRule>
  </conditionalFormatting>
  <conditionalFormatting sqref="I18:I35">
    <cfRule type="expression" dxfId="211" priority="29">
      <formula>+$I$20=1</formula>
    </cfRule>
  </conditionalFormatting>
  <conditionalFormatting sqref="J18:J35">
    <cfRule type="expression" dxfId="210" priority="28">
      <formula>+$J$20=1</formula>
    </cfRule>
  </conditionalFormatting>
  <conditionalFormatting sqref="K18:K35">
    <cfRule type="expression" dxfId="209" priority="27">
      <formula>+$K$20=1</formula>
    </cfRule>
  </conditionalFormatting>
  <conditionalFormatting sqref="L18:L35">
    <cfRule type="expression" dxfId="208" priority="26">
      <formula>+$L$20=1</formula>
    </cfRule>
  </conditionalFormatting>
  <conditionalFormatting sqref="M18:M35">
    <cfRule type="expression" dxfId="207" priority="25">
      <formula>+$M$20=1</formula>
    </cfRule>
  </conditionalFormatting>
  <conditionalFormatting sqref="N18:N35">
    <cfRule type="expression" dxfId="206" priority="24">
      <formula>+$N$20=1</formula>
    </cfRule>
  </conditionalFormatting>
  <conditionalFormatting sqref="O18:O35">
    <cfRule type="expression" dxfId="205" priority="23">
      <formula>+$O$20=1</formula>
    </cfRule>
  </conditionalFormatting>
  <conditionalFormatting sqref="P18:P35">
    <cfRule type="expression" dxfId="204" priority="22">
      <formula>+$P$20=1</formula>
    </cfRule>
  </conditionalFormatting>
  <conditionalFormatting sqref="Q18:Q35">
    <cfRule type="expression" dxfId="203" priority="21">
      <formula>+$Q$20=1</formula>
    </cfRule>
  </conditionalFormatting>
  <conditionalFormatting sqref="R18:R35">
    <cfRule type="expression" dxfId="202" priority="20">
      <formula>+$R$20=1</formula>
    </cfRule>
  </conditionalFormatting>
  <conditionalFormatting sqref="S18:S35">
    <cfRule type="expression" dxfId="201" priority="19">
      <formula>+$S$20=1</formula>
    </cfRule>
  </conditionalFormatting>
  <conditionalFormatting sqref="T18:T35">
    <cfRule type="expression" dxfId="200" priority="18">
      <formula>+$T$20=1</formula>
    </cfRule>
  </conditionalFormatting>
  <conditionalFormatting sqref="U18:U35">
    <cfRule type="expression" dxfId="199" priority="17">
      <formula>+$U$20=1</formula>
    </cfRule>
  </conditionalFormatting>
  <conditionalFormatting sqref="V18:V35">
    <cfRule type="expression" dxfId="198" priority="16">
      <formula>+$V$20=1</formula>
    </cfRule>
  </conditionalFormatting>
  <conditionalFormatting sqref="W18:W35">
    <cfRule type="expression" dxfId="197" priority="15">
      <formula>+$W$20=1</formula>
    </cfRule>
  </conditionalFormatting>
  <conditionalFormatting sqref="X18:X35">
    <cfRule type="expression" dxfId="196" priority="14">
      <formula>+$X$20=1</formula>
    </cfRule>
  </conditionalFormatting>
  <conditionalFormatting sqref="Y18:Y35">
    <cfRule type="expression" dxfId="195" priority="13">
      <formula>+$Y$20=1</formula>
    </cfRule>
  </conditionalFormatting>
  <conditionalFormatting sqref="Z18:Z35">
    <cfRule type="expression" dxfId="194" priority="12">
      <formula>+$Z$20=1</formula>
    </cfRule>
  </conditionalFormatting>
  <conditionalFormatting sqref="AA18:AA35">
    <cfRule type="expression" dxfId="193" priority="11">
      <formula>+$AA$20=1</formula>
    </cfRule>
  </conditionalFormatting>
  <conditionalFormatting sqref="AB18:AB35">
    <cfRule type="expression" dxfId="192" priority="10">
      <formula>+$AB$20=1</formula>
    </cfRule>
  </conditionalFormatting>
  <conditionalFormatting sqref="AC18:AC35">
    <cfRule type="expression" dxfId="191" priority="9">
      <formula>+$AC$20=1</formula>
    </cfRule>
  </conditionalFormatting>
  <conditionalFormatting sqref="AD18:AD35">
    <cfRule type="expression" dxfId="190" priority="8">
      <formula>+$AD$20=1</formula>
    </cfRule>
  </conditionalFormatting>
  <conditionalFormatting sqref="AE18:AE35">
    <cfRule type="expression" dxfId="189" priority="7">
      <formula>$AE$20=1</formula>
    </cfRule>
  </conditionalFormatting>
  <conditionalFormatting sqref="AF18:AF35">
    <cfRule type="expression" dxfId="188" priority="6">
      <formula>+$AF$20=1</formula>
    </cfRule>
  </conditionalFormatting>
  <conditionalFormatting sqref="AG18:AG35">
    <cfRule type="expression" dxfId="187" priority="5">
      <formula>+$AG$20=1</formula>
    </cfRule>
  </conditionalFormatting>
  <conditionalFormatting sqref="AH18:AH35">
    <cfRule type="expression" dxfId="186" priority="4">
      <formula>+$AH$20=1</formula>
    </cfRule>
  </conditionalFormatting>
  <conditionalFormatting sqref="AI18:AI35">
    <cfRule type="expression" dxfId="185" priority="3">
      <formula>+$AI$20=1</formula>
    </cfRule>
  </conditionalFormatting>
  <conditionalFormatting sqref="AJ18:AJ35">
    <cfRule type="expression" dxfId="184" priority="2">
      <formula>+$AJ$20=1</formula>
    </cfRule>
  </conditionalFormatting>
  <printOptions horizontalCentered="1" verticalCentered="1"/>
  <pageMargins left="0.23622047244094491" right="0.19685039370078741" top="0.74803149606299213" bottom="0.31496062992125984" header="0.31496062992125984" footer="0.31496062992125984"/>
  <pageSetup paperSize="9" scale="46" orientation="landscape" r:id="rId1"/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4E4A0-F0CF-44FB-8D7E-7BA3E802A154}">
  <sheetPr>
    <tabColor theme="4" tint="0.79998168889431442"/>
    <pageSetUpPr fitToPage="1"/>
  </sheetPr>
  <dimension ref="A1:AL51"/>
  <sheetViews>
    <sheetView zoomScale="80" zoomScaleNormal="80" workbookViewId="0">
      <selection activeCell="G22" sqref="G22"/>
    </sheetView>
  </sheetViews>
  <sheetFormatPr baseColWidth="10" defaultColWidth="9.08984375" defaultRowHeight="14" x14ac:dyDescent="0.3"/>
  <cols>
    <col min="1" max="1" width="4.453125" style="8" bestFit="1" customWidth="1"/>
    <col min="2" max="2" width="3" style="8" customWidth="1"/>
    <col min="3" max="3" width="8" style="8" customWidth="1"/>
    <col min="4" max="4" width="3.08984375" style="8" customWidth="1"/>
    <col min="5" max="5" width="41.6328125" style="8" customWidth="1"/>
    <col min="6" max="6" width="2.08984375" style="8" customWidth="1"/>
    <col min="7" max="37" width="7.54296875" style="8" customWidth="1"/>
    <col min="38" max="38" width="9.90625" style="8" customWidth="1"/>
    <col min="39" max="16384" width="9.08984375" style="8"/>
  </cols>
  <sheetData>
    <row r="1" spans="2:38" ht="30" customHeight="1" x14ac:dyDescent="0.3">
      <c r="G1" s="226" t="str">
        <f>VLOOKUP(22,TA,TI,FALSE)</f>
        <v>Monatsübersicht geleistete Stunden</v>
      </c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</row>
    <row r="2" spans="2:38" ht="14.5" x14ac:dyDescent="0.35">
      <c r="G2" s="227" t="str">
        <f>VLOOKUP(23,TA,TI,FALSE)</f>
        <v>Für ein Projekt im Rahmen des Interreg VI-A Programms Deutschland-Nederland</v>
      </c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</row>
    <row r="3" spans="2:38" x14ac:dyDescent="0.3">
      <c r="V3" s="199"/>
      <c r="W3" s="199"/>
    </row>
    <row r="4" spans="2:38" ht="25" x14ac:dyDescent="0.5">
      <c r="B4" s="26" t="str">
        <f>VLOOKUP(1,TA,TI,FALSE)</f>
        <v>Jahr</v>
      </c>
      <c r="G4" s="230">
        <f>+Overzicht!G5</f>
        <v>2024</v>
      </c>
      <c r="H4" s="230"/>
      <c r="J4" s="26" t="str">
        <f>VLOOKUP(5,TA,TI,FALSE)</f>
        <v>Monat</v>
      </c>
      <c r="L4" s="239" t="str">
        <f>VLOOKUP(15,TA,+Sheet2!L1+2,FALSE)</f>
        <v>Juli</v>
      </c>
      <c r="M4" s="239"/>
      <c r="N4" s="239"/>
      <c r="X4" s="194" t="s">
        <v>67</v>
      </c>
      <c r="Y4" s="194"/>
      <c r="Z4" s="214">
        <f>+Overzicht!M24</f>
        <v>1</v>
      </c>
      <c r="AA4" s="214"/>
    </row>
    <row r="5" spans="2:38" ht="18" x14ac:dyDescent="0.4">
      <c r="B5" s="26"/>
    </row>
    <row r="6" spans="2:38" ht="20" x14ac:dyDescent="0.4">
      <c r="B6" s="27" t="str">
        <f>VLOOKUP(2,TA,TI,FALSE)</f>
        <v>Vor- und Nachname Projektmitarbeiter(in)</v>
      </c>
      <c r="D6" s="28"/>
      <c r="E6" s="28"/>
      <c r="F6" s="28"/>
      <c r="G6" s="213">
        <f>+Overzicht!G7</f>
        <v>0</v>
      </c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</row>
    <row r="7" spans="2:38" ht="18" x14ac:dyDescent="0.4">
      <c r="B7" s="29"/>
      <c r="D7" s="30"/>
      <c r="E7" s="30"/>
      <c r="F7" s="30"/>
    </row>
    <row r="8" spans="2:38" ht="20" x14ac:dyDescent="0.4">
      <c r="B8" s="26" t="str">
        <f>VLOOKUP(3,TA,TI,FALSE)</f>
        <v>Projektpartner, für den gearbeitet wurde</v>
      </c>
      <c r="G8" s="213">
        <f>+Overzicht!G9</f>
        <v>0</v>
      </c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</row>
    <row r="9" spans="2:38" ht="18" x14ac:dyDescent="0.4">
      <c r="C9" s="26"/>
    </row>
    <row r="10" spans="2:38" ht="18" customHeight="1" x14ac:dyDescent="0.4">
      <c r="B10" s="216" t="str">
        <f>VLOOKUP(47,TA,TI,FALSE)</f>
        <v>Projektnummer und -Name (Interreg DE-NL)</v>
      </c>
      <c r="C10" s="216"/>
      <c r="D10" s="216"/>
      <c r="E10" s="216"/>
      <c r="G10" s="207" t="str">
        <f>VLOOKUP(48,TA,TI,FALSE)</f>
        <v>Genehmigte Leistungsgruppe (LG) &amp; Projektfunktion  - InterDB</v>
      </c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D10" s="15" t="s">
        <v>35</v>
      </c>
      <c r="AE10" s="46">
        <f>+Overzicht!S12</f>
        <v>0</v>
      </c>
    </row>
    <row r="11" spans="2:38" ht="14.25" customHeight="1" x14ac:dyDescent="0.3">
      <c r="B11" s="64"/>
      <c r="C11" s="64"/>
      <c r="D11" s="64"/>
      <c r="E11" s="64"/>
      <c r="G11" s="69"/>
      <c r="H11" s="69"/>
      <c r="I11" s="69"/>
      <c r="J11" s="69"/>
      <c r="K11" s="69"/>
      <c r="L11" s="69"/>
      <c r="M11" s="69"/>
      <c r="N11" s="69"/>
      <c r="O11" s="69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</row>
    <row r="12" spans="2:38" ht="21" customHeight="1" x14ac:dyDescent="0.3">
      <c r="B12" s="225">
        <f>IF(+C22="","",+C22)</f>
        <v>32011</v>
      </c>
      <c r="C12" s="225"/>
      <c r="D12" s="64"/>
      <c r="E12" s="64" t="str">
        <f>IF(+E22="","",+E22)</f>
        <v>EDL (Subprojekt EDL-XX)</v>
      </c>
      <c r="G12" s="215" t="str">
        <f>IFERROR(CONCATENATE(IF(VLOOKUP(+B12,PRF,17,FALSE)="","",VLOOKUP(+B12,PRF,17,FALSE))," - ",IF(VLOOKUP(+B12,PRF,5,FALSE)="","",VLOOKUP(+B12,PRF,5,FALSE))),"")</f>
        <v>3 - Lehrer*in</v>
      </c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D12" s="229"/>
      <c r="AE12" s="229"/>
      <c r="AF12" s="229"/>
      <c r="AG12" s="229"/>
      <c r="AH12" s="229"/>
      <c r="AI12" s="229"/>
      <c r="AJ12" s="229"/>
    </row>
    <row r="13" spans="2:38" ht="21" customHeight="1" x14ac:dyDescent="0.3">
      <c r="B13" s="225" t="str">
        <f t="shared" ref="B13:B16" si="0">IF(+C23="","",+C23)</f>
        <v/>
      </c>
      <c r="C13" s="225"/>
      <c r="D13" s="64"/>
      <c r="E13" s="64" t="str">
        <f t="shared" ref="E13:E16" si="1">IF(+E23="","",+E23)</f>
        <v/>
      </c>
      <c r="G13" s="215" t="str">
        <f>IFERROR(CONCATENATE(IF(VLOOKUP(+B13,PRF,17,FALSE)="","",VLOOKUP(+B13,PRF,17,FALSE))," - ",IF(VLOOKUP(+B13,PRF,5,FALSE)="","",VLOOKUP(+B13,PRF,5,FALSE))),"")</f>
        <v/>
      </c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D13" s="229"/>
      <c r="AE13" s="229"/>
      <c r="AF13" s="229"/>
      <c r="AG13" s="229"/>
      <c r="AH13" s="229"/>
      <c r="AI13" s="229"/>
      <c r="AJ13" s="229"/>
    </row>
    <row r="14" spans="2:38" ht="21" customHeight="1" x14ac:dyDescent="0.3">
      <c r="B14" s="225" t="str">
        <f t="shared" si="0"/>
        <v/>
      </c>
      <c r="C14" s="225"/>
      <c r="D14" s="64"/>
      <c r="E14" s="64" t="str">
        <f t="shared" si="1"/>
        <v/>
      </c>
      <c r="G14" s="215" t="str">
        <f>IFERROR(CONCATENATE(IF(VLOOKUP(+B14,PRF,17,FALSE)="","",VLOOKUP(+B14,PRF,17,FALSE))," - ",IF(VLOOKUP(+B14,PRF,5,FALSE)="","",VLOOKUP(+B14,PRF,5,FALSE))),"")</f>
        <v/>
      </c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</row>
    <row r="15" spans="2:38" ht="21" customHeight="1" x14ac:dyDescent="0.3">
      <c r="B15" s="225" t="str">
        <f t="shared" si="0"/>
        <v/>
      </c>
      <c r="C15" s="225"/>
      <c r="D15" s="64"/>
      <c r="E15" s="64" t="str">
        <f t="shared" si="1"/>
        <v/>
      </c>
      <c r="G15" s="215" t="str">
        <f>IFERROR(CONCATENATE(IF(VLOOKUP(+B15,PRF,17,FALSE)="","",VLOOKUP(+B15,PRF,17,FALSE))," - ",IF(VLOOKUP(+B15,PRF,5,FALSE)="","",VLOOKUP(+B15,PRF,5,FALSE))),"")</f>
        <v/>
      </c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</row>
    <row r="16" spans="2:38" ht="21" customHeight="1" x14ac:dyDescent="0.3">
      <c r="B16" s="225" t="str">
        <f t="shared" si="0"/>
        <v/>
      </c>
      <c r="C16" s="225"/>
      <c r="D16" s="64"/>
      <c r="E16" s="64" t="str">
        <f t="shared" si="1"/>
        <v/>
      </c>
      <c r="G16" s="215" t="str">
        <f>IFERROR(CONCATENATE(IF(VLOOKUP(+B16,PRF,17,FALSE)="","",VLOOKUP(+B16,PRF,17,FALSE))," - ",IF(VLOOKUP(+B16,PRF,5,FALSE)="","",VLOOKUP(+B16,PRF,5,FALSE))),"")</f>
        <v/>
      </c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</row>
    <row r="17" spans="1:38" s="15" customFormat="1" x14ac:dyDescent="0.3">
      <c r="G17" s="16">
        <f>+Jun!AJ17+1</f>
        <v>45474</v>
      </c>
      <c r="H17" s="16">
        <f>+G17+1</f>
        <v>45475</v>
      </c>
      <c r="I17" s="16">
        <f t="shared" ref="I17:X18" si="2">+H17+1</f>
        <v>45476</v>
      </c>
      <c r="J17" s="16">
        <f t="shared" si="2"/>
        <v>45477</v>
      </c>
      <c r="K17" s="16">
        <f t="shared" si="2"/>
        <v>45478</v>
      </c>
      <c r="L17" s="16">
        <f t="shared" si="2"/>
        <v>45479</v>
      </c>
      <c r="M17" s="16">
        <f t="shared" si="2"/>
        <v>45480</v>
      </c>
      <c r="N17" s="16">
        <f t="shared" si="2"/>
        <v>45481</v>
      </c>
      <c r="O17" s="16">
        <f t="shared" si="2"/>
        <v>45482</v>
      </c>
      <c r="P17" s="16">
        <f t="shared" si="2"/>
        <v>45483</v>
      </c>
      <c r="Q17" s="16">
        <f t="shared" si="2"/>
        <v>45484</v>
      </c>
      <c r="R17" s="16">
        <f t="shared" si="2"/>
        <v>45485</v>
      </c>
      <c r="S17" s="16">
        <f t="shared" si="2"/>
        <v>45486</v>
      </c>
      <c r="T17" s="16">
        <f t="shared" si="2"/>
        <v>45487</v>
      </c>
      <c r="U17" s="16">
        <f t="shared" si="2"/>
        <v>45488</v>
      </c>
      <c r="V17" s="16">
        <f t="shared" si="2"/>
        <v>45489</v>
      </c>
      <c r="W17" s="16">
        <f t="shared" si="2"/>
        <v>45490</v>
      </c>
      <c r="X17" s="16">
        <f t="shared" si="2"/>
        <v>45491</v>
      </c>
      <c r="Y17" s="16">
        <f t="shared" ref="Y17:AK18" si="3">+X17+1</f>
        <v>45492</v>
      </c>
      <c r="Z17" s="16">
        <f t="shared" si="3"/>
        <v>45493</v>
      </c>
      <c r="AA17" s="16">
        <f t="shared" si="3"/>
        <v>45494</v>
      </c>
      <c r="AB17" s="16">
        <f t="shared" si="3"/>
        <v>45495</v>
      </c>
      <c r="AC17" s="16">
        <f t="shared" si="3"/>
        <v>45496</v>
      </c>
      <c r="AD17" s="16">
        <f t="shared" si="3"/>
        <v>45497</v>
      </c>
      <c r="AE17" s="16">
        <f t="shared" si="3"/>
        <v>45498</v>
      </c>
      <c r="AF17" s="16">
        <f t="shared" si="3"/>
        <v>45499</v>
      </c>
      <c r="AG17" s="16">
        <f t="shared" si="3"/>
        <v>45500</v>
      </c>
      <c r="AH17" s="16">
        <f t="shared" si="3"/>
        <v>45501</v>
      </c>
      <c r="AI17" s="16">
        <f t="shared" si="3"/>
        <v>45502</v>
      </c>
      <c r="AJ17" s="16">
        <f t="shared" si="3"/>
        <v>45503</v>
      </c>
      <c r="AK17" s="16">
        <f t="shared" si="3"/>
        <v>45504</v>
      </c>
    </row>
    <row r="18" spans="1:38" ht="15.5" x14ac:dyDescent="0.35">
      <c r="B18" s="17"/>
      <c r="C18" s="18"/>
      <c r="D18" s="19"/>
      <c r="E18" s="32" t="str">
        <f>CONCATENATE(VLOOKUP(37,TA,TI,FALSE),": ")</f>
        <v xml:space="preserve">Tag: </v>
      </c>
      <c r="F18" s="32"/>
      <c r="G18" s="41">
        <v>1</v>
      </c>
      <c r="H18" s="42">
        <f>+G18+1</f>
        <v>2</v>
      </c>
      <c r="I18" s="42">
        <f t="shared" si="2"/>
        <v>3</v>
      </c>
      <c r="J18" s="42">
        <f t="shared" si="2"/>
        <v>4</v>
      </c>
      <c r="K18" s="42">
        <f t="shared" si="2"/>
        <v>5</v>
      </c>
      <c r="L18" s="42">
        <f t="shared" si="2"/>
        <v>6</v>
      </c>
      <c r="M18" s="42">
        <f t="shared" si="2"/>
        <v>7</v>
      </c>
      <c r="N18" s="42">
        <f t="shared" si="2"/>
        <v>8</v>
      </c>
      <c r="O18" s="42">
        <f t="shared" si="2"/>
        <v>9</v>
      </c>
      <c r="P18" s="42">
        <f t="shared" si="2"/>
        <v>10</v>
      </c>
      <c r="Q18" s="42">
        <f t="shared" si="2"/>
        <v>11</v>
      </c>
      <c r="R18" s="42">
        <f t="shared" si="2"/>
        <v>12</v>
      </c>
      <c r="S18" s="42">
        <f t="shared" si="2"/>
        <v>13</v>
      </c>
      <c r="T18" s="42">
        <f t="shared" si="2"/>
        <v>14</v>
      </c>
      <c r="U18" s="42">
        <f t="shared" si="2"/>
        <v>15</v>
      </c>
      <c r="V18" s="42">
        <f t="shared" si="2"/>
        <v>16</v>
      </c>
      <c r="W18" s="42">
        <f t="shared" si="2"/>
        <v>17</v>
      </c>
      <c r="X18" s="42">
        <f t="shared" si="2"/>
        <v>18</v>
      </c>
      <c r="Y18" s="42">
        <f t="shared" si="3"/>
        <v>19</v>
      </c>
      <c r="Z18" s="42">
        <f t="shared" si="3"/>
        <v>20</v>
      </c>
      <c r="AA18" s="42">
        <f t="shared" si="3"/>
        <v>21</v>
      </c>
      <c r="AB18" s="42">
        <f t="shared" si="3"/>
        <v>22</v>
      </c>
      <c r="AC18" s="42">
        <f t="shared" si="3"/>
        <v>23</v>
      </c>
      <c r="AD18" s="42">
        <f t="shared" si="3"/>
        <v>24</v>
      </c>
      <c r="AE18" s="42">
        <f t="shared" si="3"/>
        <v>25</v>
      </c>
      <c r="AF18" s="42">
        <f t="shared" si="3"/>
        <v>26</v>
      </c>
      <c r="AG18" s="42">
        <f t="shared" si="3"/>
        <v>27</v>
      </c>
      <c r="AH18" s="42">
        <f t="shared" si="3"/>
        <v>28</v>
      </c>
      <c r="AI18" s="42">
        <f t="shared" si="3"/>
        <v>29</v>
      </c>
      <c r="AJ18" s="42">
        <f t="shared" si="3"/>
        <v>30</v>
      </c>
      <c r="AK18" s="42">
        <f t="shared" si="3"/>
        <v>31</v>
      </c>
      <c r="AL18" s="54" t="str">
        <f>VLOOKUP(7,TA,TI,FALSE)</f>
        <v>Summe</v>
      </c>
    </row>
    <row r="19" spans="1:38" ht="15.5" x14ac:dyDescent="0.3">
      <c r="B19" s="20"/>
      <c r="C19" s="33" t="str">
        <f>VLOOKUP(6,TA,TI,FALSE)</f>
        <v>Tätigkeiten:</v>
      </c>
      <c r="D19" s="34"/>
      <c r="E19" s="34"/>
      <c r="F19" s="34"/>
      <c r="G19" s="35" t="str">
        <f t="shared" ref="G19:AK19" si="4">IF(TI=2,IF(WEEKDAY(G17)=1,"Zo",IF(WEEKDAY(G17)=2,"Ma",IF(WEEKDAY(G17)=3,"Di",IF(WEEKDAY(G17)=4,"Wo",IF(WEEKDAY(G17)=5,"Do",IF(WEEKDAY(G17)=6,"Vr",IF(WEEKDAY(G17)=7,"Za"))))))),IF(WEEKDAY(G17)=1,"So",IF(WEEKDAY(G17)=2,"Mo",IF(WEEKDAY(G17)=3,"Di",IF(WEEKDAY(G17)=4,"Mi",IF(WEEKDAY(G17)=5,"Do",IF(WEEKDAY(G17)=6,"Fr",IF(WEEKDAY(G17)=7,"Sa"))))))))</f>
        <v>Mo</v>
      </c>
      <c r="H19" s="40" t="str">
        <f t="shared" si="4"/>
        <v>Di</v>
      </c>
      <c r="I19" s="40" t="str">
        <f t="shared" si="4"/>
        <v>Mi</v>
      </c>
      <c r="J19" s="40" t="str">
        <f t="shared" si="4"/>
        <v>Do</v>
      </c>
      <c r="K19" s="40" t="str">
        <f t="shared" si="4"/>
        <v>Fr</v>
      </c>
      <c r="L19" s="40" t="str">
        <f t="shared" si="4"/>
        <v>Sa</v>
      </c>
      <c r="M19" s="40" t="str">
        <f t="shared" si="4"/>
        <v>So</v>
      </c>
      <c r="N19" s="40" t="str">
        <f t="shared" si="4"/>
        <v>Mo</v>
      </c>
      <c r="O19" s="40" t="str">
        <f t="shared" si="4"/>
        <v>Di</v>
      </c>
      <c r="P19" s="40" t="str">
        <f t="shared" si="4"/>
        <v>Mi</v>
      </c>
      <c r="Q19" s="40" t="str">
        <f t="shared" si="4"/>
        <v>Do</v>
      </c>
      <c r="R19" s="40" t="str">
        <f t="shared" si="4"/>
        <v>Fr</v>
      </c>
      <c r="S19" s="40" t="str">
        <f t="shared" si="4"/>
        <v>Sa</v>
      </c>
      <c r="T19" s="40" t="str">
        <f t="shared" si="4"/>
        <v>So</v>
      </c>
      <c r="U19" s="40" t="str">
        <f t="shared" si="4"/>
        <v>Mo</v>
      </c>
      <c r="V19" s="40" t="str">
        <f t="shared" si="4"/>
        <v>Di</v>
      </c>
      <c r="W19" s="40" t="str">
        <f t="shared" si="4"/>
        <v>Mi</v>
      </c>
      <c r="X19" s="40" t="str">
        <f t="shared" si="4"/>
        <v>Do</v>
      </c>
      <c r="Y19" s="40" t="str">
        <f t="shared" si="4"/>
        <v>Fr</v>
      </c>
      <c r="Z19" s="40" t="str">
        <f t="shared" si="4"/>
        <v>Sa</v>
      </c>
      <c r="AA19" s="40" t="str">
        <f t="shared" si="4"/>
        <v>So</v>
      </c>
      <c r="AB19" s="40" t="str">
        <f t="shared" si="4"/>
        <v>Mo</v>
      </c>
      <c r="AC19" s="40" t="str">
        <f t="shared" si="4"/>
        <v>Di</v>
      </c>
      <c r="AD19" s="40" t="str">
        <f t="shared" si="4"/>
        <v>Mi</v>
      </c>
      <c r="AE19" s="40" t="str">
        <f t="shared" si="4"/>
        <v>Do</v>
      </c>
      <c r="AF19" s="40" t="str">
        <f t="shared" si="4"/>
        <v>Fr</v>
      </c>
      <c r="AG19" s="40" t="str">
        <f t="shared" si="4"/>
        <v>Sa</v>
      </c>
      <c r="AH19" s="40" t="str">
        <f t="shared" si="4"/>
        <v>So</v>
      </c>
      <c r="AI19" s="40" t="str">
        <f t="shared" si="4"/>
        <v>Mo</v>
      </c>
      <c r="AJ19" s="40" t="str">
        <f t="shared" si="4"/>
        <v>Di</v>
      </c>
      <c r="AK19" s="40" t="str">
        <f t="shared" si="4"/>
        <v>Mi</v>
      </c>
      <c r="AL19" s="55"/>
    </row>
    <row r="20" spans="1:38" x14ac:dyDescent="0.3">
      <c r="B20" s="20"/>
      <c r="G20" s="43">
        <f>IF(OR(WEEKDAY(G17)=1,WEEKDAY(G17)=7),1,0)</f>
        <v>0</v>
      </c>
      <c r="H20" s="15">
        <f>IF(OR(WEEKDAY(H17)=1,WEEKDAY(H17)=7),1,0)</f>
        <v>0</v>
      </c>
      <c r="I20" s="15">
        <f t="shared" ref="I20:AK20" si="5">IF(OR(WEEKDAY(I17)=1,WEEKDAY(I17)=7),1,0)</f>
        <v>0</v>
      </c>
      <c r="J20" s="15">
        <f t="shared" si="5"/>
        <v>0</v>
      </c>
      <c r="K20" s="15">
        <f t="shared" si="5"/>
        <v>0</v>
      </c>
      <c r="L20" s="15">
        <f t="shared" si="5"/>
        <v>1</v>
      </c>
      <c r="M20" s="15">
        <f t="shared" si="5"/>
        <v>1</v>
      </c>
      <c r="N20" s="15">
        <f t="shared" si="5"/>
        <v>0</v>
      </c>
      <c r="O20" s="15">
        <f t="shared" si="5"/>
        <v>0</v>
      </c>
      <c r="P20" s="15">
        <f t="shared" si="5"/>
        <v>0</v>
      </c>
      <c r="Q20" s="15">
        <f t="shared" si="5"/>
        <v>0</v>
      </c>
      <c r="R20" s="15">
        <f t="shared" si="5"/>
        <v>0</v>
      </c>
      <c r="S20" s="15">
        <f t="shared" si="5"/>
        <v>1</v>
      </c>
      <c r="T20" s="15">
        <f t="shared" si="5"/>
        <v>1</v>
      </c>
      <c r="U20" s="15">
        <f t="shared" si="5"/>
        <v>0</v>
      </c>
      <c r="V20" s="15">
        <f t="shared" si="5"/>
        <v>0</v>
      </c>
      <c r="W20" s="15">
        <f t="shared" si="5"/>
        <v>0</v>
      </c>
      <c r="X20" s="15">
        <f t="shared" si="5"/>
        <v>0</v>
      </c>
      <c r="Y20" s="15">
        <f t="shared" si="5"/>
        <v>0</v>
      </c>
      <c r="Z20" s="15">
        <f t="shared" si="5"/>
        <v>1</v>
      </c>
      <c r="AA20" s="15">
        <f t="shared" si="5"/>
        <v>1</v>
      </c>
      <c r="AB20" s="15">
        <f t="shared" si="5"/>
        <v>0</v>
      </c>
      <c r="AC20" s="15">
        <f t="shared" si="5"/>
        <v>0</v>
      </c>
      <c r="AD20" s="15">
        <f t="shared" si="5"/>
        <v>0</v>
      </c>
      <c r="AE20" s="15">
        <f t="shared" si="5"/>
        <v>0</v>
      </c>
      <c r="AF20" s="15">
        <f t="shared" si="5"/>
        <v>0</v>
      </c>
      <c r="AG20" s="15">
        <f t="shared" si="5"/>
        <v>1</v>
      </c>
      <c r="AH20" s="15">
        <f t="shared" si="5"/>
        <v>1</v>
      </c>
      <c r="AI20" s="15">
        <f t="shared" si="5"/>
        <v>0</v>
      </c>
      <c r="AJ20" s="15">
        <f t="shared" si="5"/>
        <v>0</v>
      </c>
      <c r="AK20" s="15">
        <f t="shared" si="5"/>
        <v>0</v>
      </c>
      <c r="AL20" s="55"/>
    </row>
    <row r="21" spans="1:38" ht="38.25" customHeight="1" x14ac:dyDescent="0.3">
      <c r="B21" s="20"/>
      <c r="C21" s="203" t="str">
        <f>VLOOKUP(28,TA,TI,FALSE)</f>
        <v>Projektnummer und Projektname Interreg VI-A Deutschland-Nederland Projekte:</v>
      </c>
      <c r="D21" s="203"/>
      <c r="E21" s="203"/>
      <c r="G21" s="20"/>
      <c r="AL21" s="55"/>
    </row>
    <row r="22" spans="1:38" s="47" customFormat="1" ht="30.75" customHeight="1" x14ac:dyDescent="0.35">
      <c r="A22" s="44"/>
      <c r="B22" s="37">
        <v>1</v>
      </c>
      <c r="C22" s="87">
        <f>IF(+Overzicht!C27="","",+Overzicht!C27)</f>
        <v>32011</v>
      </c>
      <c r="E22" s="167" t="str">
        <f>IF(+Overzicht!E27="","",+Overzicht!E27)</f>
        <v>EDL (Subprojekt EDL-XX)</v>
      </c>
      <c r="G22" s="89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2">
        <f t="shared" ref="AL22:AL27" si="6">SUM(G22:AK22)</f>
        <v>0</v>
      </c>
    </row>
    <row r="23" spans="1:38" s="47" customFormat="1" ht="30.75" customHeight="1" x14ac:dyDescent="0.35">
      <c r="A23" s="44"/>
      <c r="B23" s="37">
        <v>2</v>
      </c>
      <c r="C23" s="87" t="str">
        <f>IF(+Overzicht!C28="","",+Overzicht!C28)</f>
        <v/>
      </c>
      <c r="E23" s="167" t="str">
        <f>IF(+Overzicht!E28="","",+Overzicht!E28)</f>
        <v/>
      </c>
      <c r="G23" s="89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2">
        <f t="shared" si="6"/>
        <v>0</v>
      </c>
    </row>
    <row r="24" spans="1:38" s="47" customFormat="1" ht="30.75" customHeight="1" x14ac:dyDescent="0.35">
      <c r="A24" s="44"/>
      <c r="B24" s="37">
        <v>3</v>
      </c>
      <c r="C24" s="87" t="str">
        <f>IF(+Overzicht!C29="","",+Overzicht!C29)</f>
        <v/>
      </c>
      <c r="E24" s="167" t="str">
        <f>IF(+Overzicht!E29="","",+Overzicht!E29)</f>
        <v/>
      </c>
      <c r="G24" s="89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2">
        <f t="shared" si="6"/>
        <v>0</v>
      </c>
    </row>
    <row r="25" spans="1:38" s="47" customFormat="1" ht="30.75" customHeight="1" x14ac:dyDescent="0.35">
      <c r="A25" s="44"/>
      <c r="B25" s="37">
        <v>4</v>
      </c>
      <c r="C25" s="87" t="str">
        <f>IF(+Overzicht!C30="","",+Overzicht!C30)</f>
        <v/>
      </c>
      <c r="E25" s="167" t="str">
        <f>IF(+Overzicht!E30="","",+Overzicht!E30)</f>
        <v/>
      </c>
      <c r="G25" s="89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2">
        <f t="shared" si="6"/>
        <v>0</v>
      </c>
    </row>
    <row r="26" spans="1:38" s="47" customFormat="1" ht="30.75" customHeight="1" x14ac:dyDescent="0.35">
      <c r="A26" s="44"/>
      <c r="B26" s="37">
        <v>5</v>
      </c>
      <c r="C26" s="87" t="str">
        <f>IF(+Overzicht!C31="","",+Overzicht!C31)</f>
        <v/>
      </c>
      <c r="E26" s="167" t="str">
        <f>IF(+Overzicht!E31="","",+Overzicht!E31)</f>
        <v/>
      </c>
      <c r="G26" s="89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2">
        <f t="shared" si="6"/>
        <v>0</v>
      </c>
    </row>
    <row r="27" spans="1:38" s="128" customFormat="1" ht="18" x14ac:dyDescent="0.35">
      <c r="B27" s="124"/>
      <c r="C27" s="63" t="str">
        <f>VLOOKUP(29,TA,TI,FALSE)</f>
        <v>Summe Interreg VI-A Projekte:</v>
      </c>
      <c r="D27" s="61"/>
      <c r="E27" s="61"/>
      <c r="F27" s="61"/>
      <c r="G27" s="93">
        <f t="shared" ref="G27:AK27" si="7">SUM(G22:G26)</f>
        <v>0</v>
      </c>
      <c r="H27" s="94">
        <f t="shared" si="7"/>
        <v>0</v>
      </c>
      <c r="I27" s="94">
        <f t="shared" si="7"/>
        <v>0</v>
      </c>
      <c r="J27" s="94">
        <f t="shared" si="7"/>
        <v>0</v>
      </c>
      <c r="K27" s="94">
        <f t="shared" si="7"/>
        <v>0</v>
      </c>
      <c r="L27" s="94">
        <f t="shared" si="7"/>
        <v>0</v>
      </c>
      <c r="M27" s="94">
        <f t="shared" si="7"/>
        <v>0</v>
      </c>
      <c r="N27" s="94">
        <f t="shared" si="7"/>
        <v>0</v>
      </c>
      <c r="O27" s="94">
        <f t="shared" si="7"/>
        <v>0</v>
      </c>
      <c r="P27" s="94">
        <f t="shared" si="7"/>
        <v>0</v>
      </c>
      <c r="Q27" s="94">
        <f t="shared" si="7"/>
        <v>0</v>
      </c>
      <c r="R27" s="94">
        <f t="shared" si="7"/>
        <v>0</v>
      </c>
      <c r="S27" s="94">
        <f t="shared" si="7"/>
        <v>0</v>
      </c>
      <c r="T27" s="94">
        <f t="shared" si="7"/>
        <v>0</v>
      </c>
      <c r="U27" s="94">
        <f t="shared" si="7"/>
        <v>0</v>
      </c>
      <c r="V27" s="94">
        <f t="shared" si="7"/>
        <v>0</v>
      </c>
      <c r="W27" s="94">
        <f t="shared" si="7"/>
        <v>0</v>
      </c>
      <c r="X27" s="94">
        <f t="shared" si="7"/>
        <v>0</v>
      </c>
      <c r="Y27" s="94">
        <f t="shared" si="7"/>
        <v>0</v>
      </c>
      <c r="Z27" s="94">
        <f t="shared" si="7"/>
        <v>0</v>
      </c>
      <c r="AA27" s="94">
        <f t="shared" si="7"/>
        <v>0</v>
      </c>
      <c r="AB27" s="94">
        <f t="shared" si="7"/>
        <v>0</v>
      </c>
      <c r="AC27" s="94">
        <f t="shared" si="7"/>
        <v>0</v>
      </c>
      <c r="AD27" s="94">
        <f t="shared" si="7"/>
        <v>0</v>
      </c>
      <c r="AE27" s="94">
        <f t="shared" si="7"/>
        <v>0</v>
      </c>
      <c r="AF27" s="94">
        <f t="shared" si="7"/>
        <v>0</v>
      </c>
      <c r="AG27" s="94">
        <f t="shared" si="7"/>
        <v>0</v>
      </c>
      <c r="AH27" s="94">
        <f t="shared" si="7"/>
        <v>0</v>
      </c>
      <c r="AI27" s="94">
        <f t="shared" si="7"/>
        <v>0</v>
      </c>
      <c r="AJ27" s="94">
        <f t="shared" si="7"/>
        <v>0</v>
      </c>
      <c r="AK27" s="94">
        <f t="shared" si="7"/>
        <v>0</v>
      </c>
      <c r="AL27" s="95">
        <f t="shared" si="6"/>
        <v>0</v>
      </c>
    </row>
    <row r="28" spans="1:38" s="47" customFormat="1" ht="15.5" x14ac:dyDescent="0.35">
      <c r="B28" s="129"/>
      <c r="G28" s="96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2"/>
    </row>
    <row r="29" spans="1:38" s="47" customFormat="1" ht="17.5" x14ac:dyDescent="0.35">
      <c r="B29" s="129"/>
      <c r="C29" s="61" t="str">
        <f>VLOOKUP(42,TA,TI,FALSE)</f>
        <v>Sonstige Interreg-Projekte</v>
      </c>
      <c r="G29" s="98">
        <v>0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9">
        <v>0</v>
      </c>
      <c r="U29" s="99">
        <v>0</v>
      </c>
      <c r="V29" s="99">
        <v>0</v>
      </c>
      <c r="W29" s="99">
        <v>0</v>
      </c>
      <c r="X29" s="99">
        <v>0</v>
      </c>
      <c r="Y29" s="99">
        <v>0</v>
      </c>
      <c r="Z29" s="99">
        <v>0</v>
      </c>
      <c r="AA29" s="99">
        <v>0</v>
      </c>
      <c r="AB29" s="99">
        <v>0</v>
      </c>
      <c r="AC29" s="99">
        <v>0</v>
      </c>
      <c r="AD29" s="99">
        <v>0</v>
      </c>
      <c r="AE29" s="99">
        <v>0</v>
      </c>
      <c r="AF29" s="99">
        <v>0</v>
      </c>
      <c r="AG29" s="99">
        <v>0</v>
      </c>
      <c r="AH29" s="99">
        <v>0</v>
      </c>
      <c r="AI29" s="99">
        <v>0</v>
      </c>
      <c r="AJ29" s="100">
        <v>0</v>
      </c>
      <c r="AK29" s="100">
        <v>0</v>
      </c>
      <c r="AL29" s="92">
        <f>SUM(G29:AK29)</f>
        <v>0</v>
      </c>
    </row>
    <row r="30" spans="1:38" s="47" customFormat="1" ht="15.5" x14ac:dyDescent="0.35">
      <c r="B30" s="129"/>
      <c r="G30" s="146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92"/>
    </row>
    <row r="31" spans="1:38" s="47" customFormat="1" ht="17.5" x14ac:dyDescent="0.35">
      <c r="B31" s="129"/>
      <c r="C31" s="61" t="str">
        <f>VLOOKUP(30,TA,TI,FALSE)</f>
        <v>Sonstige, geförderte Projekte</v>
      </c>
      <c r="D31" s="61"/>
      <c r="E31" s="61"/>
      <c r="F31" s="61"/>
      <c r="G31" s="101">
        <v>0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  <c r="S31" s="100">
        <v>0</v>
      </c>
      <c r="T31" s="100">
        <v>0</v>
      </c>
      <c r="U31" s="100">
        <v>0</v>
      </c>
      <c r="V31" s="100">
        <v>0</v>
      </c>
      <c r="W31" s="100">
        <v>0</v>
      </c>
      <c r="X31" s="100">
        <v>0</v>
      </c>
      <c r="Y31" s="100">
        <v>0</v>
      </c>
      <c r="Z31" s="100">
        <v>0</v>
      </c>
      <c r="AA31" s="100">
        <v>0</v>
      </c>
      <c r="AB31" s="100">
        <v>0</v>
      </c>
      <c r="AC31" s="100">
        <v>0</v>
      </c>
      <c r="AD31" s="100">
        <v>0</v>
      </c>
      <c r="AE31" s="100">
        <v>0</v>
      </c>
      <c r="AF31" s="100">
        <v>0</v>
      </c>
      <c r="AG31" s="100">
        <v>0</v>
      </c>
      <c r="AH31" s="100">
        <v>0</v>
      </c>
      <c r="AI31" s="100">
        <v>0</v>
      </c>
      <c r="AJ31" s="100">
        <v>0</v>
      </c>
      <c r="AK31" s="100">
        <v>0</v>
      </c>
      <c r="AL31" s="92">
        <f>SUM(G31:AK31)</f>
        <v>0</v>
      </c>
    </row>
    <row r="32" spans="1:38" s="47" customFormat="1" ht="15.5" x14ac:dyDescent="0.35">
      <c r="B32" s="129"/>
      <c r="G32" s="146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92"/>
    </row>
    <row r="33" spans="2:38" s="47" customFormat="1" ht="17.5" x14ac:dyDescent="0.35">
      <c r="B33" s="129"/>
      <c r="C33" s="61" t="str">
        <f>VLOOKUP(31,TA,TI,FALSE)</f>
        <v>Sonstige Tätigkeiten</v>
      </c>
      <c r="D33" s="61"/>
      <c r="E33" s="61"/>
      <c r="F33" s="61"/>
      <c r="G33" s="101">
        <v>0</v>
      </c>
      <c r="H33" s="100">
        <v>0</v>
      </c>
      <c r="I33" s="100">
        <v>0</v>
      </c>
      <c r="J33" s="100">
        <v>0</v>
      </c>
      <c r="K33" s="100">
        <v>0</v>
      </c>
      <c r="L33" s="100">
        <v>0</v>
      </c>
      <c r="M33" s="100">
        <v>0</v>
      </c>
      <c r="N33" s="100">
        <v>0</v>
      </c>
      <c r="O33" s="100">
        <v>0</v>
      </c>
      <c r="P33" s="100">
        <v>0</v>
      </c>
      <c r="Q33" s="100">
        <v>0</v>
      </c>
      <c r="R33" s="100">
        <v>0</v>
      </c>
      <c r="S33" s="100">
        <v>0</v>
      </c>
      <c r="T33" s="100">
        <v>0</v>
      </c>
      <c r="U33" s="100">
        <v>0</v>
      </c>
      <c r="V33" s="100">
        <v>0</v>
      </c>
      <c r="W33" s="100">
        <v>0</v>
      </c>
      <c r="X33" s="100">
        <v>0</v>
      </c>
      <c r="Y33" s="100">
        <v>0</v>
      </c>
      <c r="Z33" s="100">
        <v>0</v>
      </c>
      <c r="AA33" s="100">
        <v>0</v>
      </c>
      <c r="AB33" s="100">
        <v>0</v>
      </c>
      <c r="AC33" s="100">
        <v>0</v>
      </c>
      <c r="AD33" s="100">
        <v>0</v>
      </c>
      <c r="AE33" s="100">
        <v>0</v>
      </c>
      <c r="AF33" s="100">
        <v>0</v>
      </c>
      <c r="AG33" s="100">
        <v>0</v>
      </c>
      <c r="AH33" s="100">
        <v>0</v>
      </c>
      <c r="AI33" s="100">
        <v>0</v>
      </c>
      <c r="AJ33" s="100">
        <v>0</v>
      </c>
      <c r="AK33" s="100">
        <v>0</v>
      </c>
      <c r="AL33" s="92">
        <f>SUM(G33:AK33)</f>
        <v>0</v>
      </c>
    </row>
    <row r="34" spans="2:38" s="47" customFormat="1" ht="15.5" x14ac:dyDescent="0.35">
      <c r="B34" s="129"/>
      <c r="G34" s="96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2"/>
    </row>
    <row r="35" spans="2:38" s="47" customFormat="1" ht="18" x14ac:dyDescent="0.35">
      <c r="B35" s="136"/>
      <c r="C35" s="102" t="str">
        <f>VLOOKUP(8,TA,TI,FALSE)</f>
        <v>Stunden insgesamt</v>
      </c>
      <c r="D35" s="103"/>
      <c r="E35" s="103"/>
      <c r="F35" s="103"/>
      <c r="G35" s="104">
        <f t="shared" ref="G35:AK35" si="8">SUM(G27:G34)</f>
        <v>0</v>
      </c>
      <c r="H35" s="105">
        <f t="shared" si="8"/>
        <v>0</v>
      </c>
      <c r="I35" s="105">
        <f t="shared" si="8"/>
        <v>0</v>
      </c>
      <c r="J35" s="105">
        <f t="shared" si="8"/>
        <v>0</v>
      </c>
      <c r="K35" s="105">
        <f t="shared" si="8"/>
        <v>0</v>
      </c>
      <c r="L35" s="105">
        <f t="shared" si="8"/>
        <v>0</v>
      </c>
      <c r="M35" s="105">
        <f t="shared" si="8"/>
        <v>0</v>
      </c>
      <c r="N35" s="105">
        <f t="shared" si="8"/>
        <v>0</v>
      </c>
      <c r="O35" s="105">
        <f t="shared" si="8"/>
        <v>0</v>
      </c>
      <c r="P35" s="105">
        <f t="shared" si="8"/>
        <v>0</v>
      </c>
      <c r="Q35" s="105">
        <f t="shared" si="8"/>
        <v>0</v>
      </c>
      <c r="R35" s="105">
        <f t="shared" si="8"/>
        <v>0</v>
      </c>
      <c r="S35" s="105">
        <f t="shared" si="8"/>
        <v>0</v>
      </c>
      <c r="T35" s="105">
        <f t="shared" si="8"/>
        <v>0</v>
      </c>
      <c r="U35" s="105">
        <f t="shared" si="8"/>
        <v>0</v>
      </c>
      <c r="V35" s="105">
        <f t="shared" si="8"/>
        <v>0</v>
      </c>
      <c r="W35" s="105">
        <f t="shared" si="8"/>
        <v>0</v>
      </c>
      <c r="X35" s="105">
        <f t="shared" si="8"/>
        <v>0</v>
      </c>
      <c r="Y35" s="105">
        <f t="shared" si="8"/>
        <v>0</v>
      </c>
      <c r="Z35" s="105">
        <f t="shared" si="8"/>
        <v>0</v>
      </c>
      <c r="AA35" s="105">
        <f t="shared" si="8"/>
        <v>0</v>
      </c>
      <c r="AB35" s="105">
        <f t="shared" si="8"/>
        <v>0</v>
      </c>
      <c r="AC35" s="105">
        <f t="shared" si="8"/>
        <v>0</v>
      </c>
      <c r="AD35" s="105">
        <f t="shared" si="8"/>
        <v>0</v>
      </c>
      <c r="AE35" s="105">
        <f t="shared" si="8"/>
        <v>0</v>
      </c>
      <c r="AF35" s="105">
        <f t="shared" si="8"/>
        <v>0</v>
      </c>
      <c r="AG35" s="105">
        <f t="shared" si="8"/>
        <v>0</v>
      </c>
      <c r="AH35" s="105">
        <f t="shared" si="8"/>
        <v>0</v>
      </c>
      <c r="AI35" s="105">
        <f t="shared" si="8"/>
        <v>0</v>
      </c>
      <c r="AJ35" s="105">
        <f t="shared" si="8"/>
        <v>0</v>
      </c>
      <c r="AK35" s="105">
        <f t="shared" si="8"/>
        <v>0</v>
      </c>
      <c r="AL35" s="106">
        <f>SUM(G35:AK35)</f>
        <v>0</v>
      </c>
    </row>
    <row r="38" spans="2:38" ht="18" customHeight="1" x14ac:dyDescent="0.3">
      <c r="B38" s="217" t="str">
        <f>VLOOKUP(27,TA,TI,FALSE)</f>
        <v>Wir bestätigen, dass die Daten korrekt und vollständig ausgefüllt wurden. Die geleisteten Projektarbeitsstunden waren im Rahmen einer effizienten und effektiven Projektdurchführung erforderlich.</v>
      </c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9"/>
    </row>
    <row r="39" spans="2:38" ht="14.25" customHeight="1" x14ac:dyDescent="0.3">
      <c r="B39" s="220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2"/>
    </row>
    <row r="47" spans="2:38" x14ac:dyDescent="0.3">
      <c r="B47" s="36"/>
      <c r="C47" s="36"/>
      <c r="D47" s="36"/>
      <c r="E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9" spans="2:38" s="61" customFormat="1" ht="23" customHeight="1" x14ac:dyDescent="0.35">
      <c r="B49" s="224" t="str">
        <f>VLOOKUP(24,TA,TI,FALSE)</f>
        <v>Ort, Datum</v>
      </c>
      <c r="C49" s="224"/>
      <c r="D49" s="224"/>
      <c r="E49" s="224"/>
      <c r="F49" s="60"/>
      <c r="K49" s="224" t="str">
        <f>VLOOKUP(25,TA,TI,FALSE)</f>
        <v>Unterschrift Mitarbeiter(in)</v>
      </c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AA49" s="224" t="str">
        <f>VLOOKUP(26,TA,TI,FALSE)</f>
        <v>Unterschrift Vorgesetzte(r)</v>
      </c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</row>
    <row r="51" spans="2:38" x14ac:dyDescent="0.3">
      <c r="B51" s="212" t="str">
        <f>+Jun!B51</f>
        <v>Jede Änderung an dieser Datei macht die Stundenzettel ungültig und kann zu ihrer Ablehnung führen.</v>
      </c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2"/>
      <c r="AL51" s="212"/>
    </row>
  </sheetData>
  <sheetProtection algorithmName="SHA-512" hashValue="AVmSycqYlnAbte+07ymwgmR49nwgw0pl1nwt7qvmQ6roNpwclxxMq86uckmlzFDHM8+GA1a4ZQM9VYHoQtTszw==" saltValue="Rk/PynsXt0D22Uhr3EAyQw==" spinCount="100000" sheet="1" objects="1" scenarios="1"/>
  <mergeCells count="28">
    <mergeCell ref="G13:AA13"/>
    <mergeCell ref="G1:AL1"/>
    <mergeCell ref="G8:AA8"/>
    <mergeCell ref="G2:AL2"/>
    <mergeCell ref="B10:E10"/>
    <mergeCell ref="G10:AA10"/>
    <mergeCell ref="V3:W3"/>
    <mergeCell ref="G4:H4"/>
    <mergeCell ref="L4:N4"/>
    <mergeCell ref="G6:AA6"/>
    <mergeCell ref="X4:Y4"/>
    <mergeCell ref="Z4:AA4"/>
    <mergeCell ref="B51:AL51"/>
    <mergeCell ref="AD12:AJ13"/>
    <mergeCell ref="B49:E49"/>
    <mergeCell ref="K49:V49"/>
    <mergeCell ref="AA49:AL49"/>
    <mergeCell ref="B38:AL39"/>
    <mergeCell ref="G14:AA14"/>
    <mergeCell ref="C21:E21"/>
    <mergeCell ref="B15:C15"/>
    <mergeCell ref="G15:AA15"/>
    <mergeCell ref="B16:C16"/>
    <mergeCell ref="G16:AA16"/>
    <mergeCell ref="B14:C14"/>
    <mergeCell ref="B12:C12"/>
    <mergeCell ref="G12:AA12"/>
    <mergeCell ref="B13:C13"/>
  </mergeCells>
  <conditionalFormatting sqref="G18:G35">
    <cfRule type="expression" dxfId="183" priority="31">
      <formula>+$G$20=1</formula>
    </cfRule>
  </conditionalFormatting>
  <conditionalFormatting sqref="H18:H35">
    <cfRule type="expression" dxfId="182" priority="30">
      <formula>+$H$20=1</formula>
    </cfRule>
  </conditionalFormatting>
  <conditionalFormatting sqref="I18:I35">
    <cfRule type="expression" dxfId="181" priority="29">
      <formula>+$I$20=1</formula>
    </cfRule>
  </conditionalFormatting>
  <conditionalFormatting sqref="J18:J35">
    <cfRule type="expression" dxfId="180" priority="28">
      <formula>+$J$20=1</formula>
    </cfRule>
  </conditionalFormatting>
  <conditionalFormatting sqref="K18:K35">
    <cfRule type="expression" dxfId="179" priority="27">
      <formula>+$K$20=1</formula>
    </cfRule>
  </conditionalFormatting>
  <conditionalFormatting sqref="L18:L35">
    <cfRule type="expression" dxfId="178" priority="26">
      <formula>+$L$20=1</formula>
    </cfRule>
  </conditionalFormatting>
  <conditionalFormatting sqref="M18:M35">
    <cfRule type="expression" dxfId="177" priority="25">
      <formula>+$M$20=1</formula>
    </cfRule>
  </conditionalFormatting>
  <conditionalFormatting sqref="N18:N35">
    <cfRule type="expression" dxfId="176" priority="24">
      <formula>+$N$20=1</formula>
    </cfRule>
  </conditionalFormatting>
  <conditionalFormatting sqref="O18:O35">
    <cfRule type="expression" dxfId="175" priority="23">
      <formula>+$O$20=1</formula>
    </cfRule>
  </conditionalFormatting>
  <conditionalFormatting sqref="P18:P35">
    <cfRule type="expression" dxfId="174" priority="22">
      <formula>+$P$20=1</formula>
    </cfRule>
  </conditionalFormatting>
  <conditionalFormatting sqref="Q18:Q35">
    <cfRule type="expression" dxfId="173" priority="21">
      <formula>+$Q$20=1</formula>
    </cfRule>
  </conditionalFormatting>
  <conditionalFormatting sqref="R18:R35">
    <cfRule type="expression" dxfId="172" priority="20">
      <formula>+$R$20=1</formula>
    </cfRule>
  </conditionalFormatting>
  <conditionalFormatting sqref="S18:S35">
    <cfRule type="expression" dxfId="171" priority="19">
      <formula>+$S$20=1</formula>
    </cfRule>
  </conditionalFormatting>
  <conditionalFormatting sqref="T18:T35">
    <cfRule type="expression" dxfId="170" priority="18">
      <formula>+$T$20=1</formula>
    </cfRule>
  </conditionalFormatting>
  <conditionalFormatting sqref="U18:U35">
    <cfRule type="expression" dxfId="169" priority="17">
      <formula>+$U$20=1</formula>
    </cfRule>
  </conditionalFormatting>
  <conditionalFormatting sqref="V18:V35">
    <cfRule type="expression" dxfId="168" priority="16">
      <formula>+$V$20=1</formula>
    </cfRule>
  </conditionalFormatting>
  <conditionalFormatting sqref="W18:W35">
    <cfRule type="expression" dxfId="167" priority="15">
      <formula>+$W$20=1</formula>
    </cfRule>
  </conditionalFormatting>
  <conditionalFormatting sqref="X18:X35">
    <cfRule type="expression" dxfId="166" priority="14">
      <formula>+$X$20=1</formula>
    </cfRule>
  </conditionalFormatting>
  <conditionalFormatting sqref="Y18:Y35">
    <cfRule type="expression" dxfId="165" priority="13">
      <formula>+$Y$20=1</formula>
    </cfRule>
  </conditionalFormatting>
  <conditionalFormatting sqref="Z18:Z35">
    <cfRule type="expression" dxfId="164" priority="12">
      <formula>+$Z$20=1</formula>
    </cfRule>
  </conditionalFormatting>
  <conditionalFormatting sqref="AA18:AA35">
    <cfRule type="expression" dxfId="163" priority="11">
      <formula>+$AA$20=1</formula>
    </cfRule>
  </conditionalFormatting>
  <conditionalFormatting sqref="AB18:AB35">
    <cfRule type="expression" dxfId="162" priority="10">
      <formula>+$AB$20=1</formula>
    </cfRule>
  </conditionalFormatting>
  <conditionalFormatting sqref="AC18:AC35">
    <cfRule type="expression" dxfId="161" priority="9">
      <formula>+$AC$20=1</formula>
    </cfRule>
  </conditionalFormatting>
  <conditionalFormatting sqref="AD18:AD35">
    <cfRule type="expression" dxfId="160" priority="8">
      <formula>+$AD$20=1</formula>
    </cfRule>
  </conditionalFormatting>
  <conditionalFormatting sqref="AE18:AE35">
    <cfRule type="expression" dxfId="159" priority="7">
      <formula>$AE$20=1</formula>
    </cfRule>
  </conditionalFormatting>
  <conditionalFormatting sqref="AF18:AF35">
    <cfRule type="expression" dxfId="158" priority="6">
      <formula>+$AF$20=1</formula>
    </cfRule>
  </conditionalFormatting>
  <conditionalFormatting sqref="AG18:AG35">
    <cfRule type="expression" dxfId="157" priority="5">
      <formula>+$AG$20=1</formula>
    </cfRule>
  </conditionalFormatting>
  <conditionalFormatting sqref="AH18:AH35">
    <cfRule type="expression" dxfId="156" priority="4">
      <formula>+$AH$20=1</formula>
    </cfRule>
  </conditionalFormatting>
  <conditionalFormatting sqref="AI18:AI35">
    <cfRule type="expression" dxfId="155" priority="3">
      <formula>+$AI$20=1</formula>
    </cfRule>
  </conditionalFormatting>
  <conditionalFormatting sqref="AJ18:AJ35">
    <cfRule type="expression" dxfId="154" priority="2">
      <formula>+$AJ$20=1</formula>
    </cfRule>
  </conditionalFormatting>
  <conditionalFormatting sqref="AK18:AK35">
    <cfRule type="expression" dxfId="153" priority="1">
      <formula>+$AK$20=1</formula>
    </cfRule>
  </conditionalFormatting>
  <printOptions horizontalCentered="1" verticalCentered="1"/>
  <pageMargins left="0.23622047244094491" right="0.19685039370078741" top="0.74803149606299213" bottom="0.31496062992125984" header="0.31496062992125984" footer="0.31496062992125984"/>
  <pageSetup paperSize="9" scale="45" orientation="landscape" r:id="rId1"/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BFB8B-E1AC-47ED-BDBD-C5DFC21947A8}">
  <sheetPr>
    <tabColor theme="4" tint="0.79998168889431442"/>
    <pageSetUpPr fitToPage="1"/>
  </sheetPr>
  <dimension ref="B1:AL51"/>
  <sheetViews>
    <sheetView zoomScale="80" zoomScaleNormal="80" workbookViewId="0">
      <selection activeCell="G22" sqref="G22"/>
    </sheetView>
  </sheetViews>
  <sheetFormatPr baseColWidth="10" defaultColWidth="9.08984375" defaultRowHeight="14" x14ac:dyDescent="0.3"/>
  <cols>
    <col min="1" max="1" width="3.90625" style="8" bestFit="1" customWidth="1"/>
    <col min="2" max="2" width="3" style="8" customWidth="1"/>
    <col min="3" max="3" width="8" style="8" customWidth="1"/>
    <col min="4" max="4" width="3.08984375" style="8" customWidth="1"/>
    <col min="5" max="5" width="41.6328125" style="8" customWidth="1"/>
    <col min="6" max="6" width="2.08984375" style="8" customWidth="1"/>
    <col min="7" max="37" width="7.54296875" style="8" customWidth="1"/>
    <col min="38" max="38" width="9.54296875" style="8" customWidth="1"/>
    <col min="39" max="16384" width="9.08984375" style="8"/>
  </cols>
  <sheetData>
    <row r="1" spans="2:38" ht="30" customHeight="1" x14ac:dyDescent="0.3">
      <c r="G1" s="226" t="str">
        <f>VLOOKUP(22,TA,TI,FALSE)</f>
        <v>Monatsübersicht geleistete Stunden</v>
      </c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</row>
    <row r="2" spans="2:38" ht="14.5" x14ac:dyDescent="0.35">
      <c r="G2" s="227" t="str">
        <f>VLOOKUP(23,TA,TI,FALSE)</f>
        <v>Für ein Projekt im Rahmen des Interreg VI-A Programms Deutschland-Nederland</v>
      </c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</row>
    <row r="3" spans="2:38" x14ac:dyDescent="0.3">
      <c r="V3" s="199"/>
      <c r="W3" s="199"/>
    </row>
    <row r="4" spans="2:38" ht="25" x14ac:dyDescent="0.5">
      <c r="B4" s="26" t="str">
        <f>VLOOKUP(1,TA,TI,FALSE)</f>
        <v>Jahr</v>
      </c>
      <c r="G4" s="228">
        <f>+Overzicht!G5</f>
        <v>2024</v>
      </c>
      <c r="H4" s="228"/>
      <c r="J4" s="63" t="str">
        <f>VLOOKUP(5,TA,TI,FALSE)</f>
        <v>Monat</v>
      </c>
      <c r="L4" s="239" t="str">
        <f>VLOOKUP(16,TA,+Sheet2!L1+2,FALSE)</f>
        <v>August</v>
      </c>
      <c r="M4" s="239"/>
      <c r="N4" s="239"/>
      <c r="X4" s="194" t="s">
        <v>67</v>
      </c>
      <c r="Y4" s="194"/>
      <c r="Z4" s="214">
        <f>+Overzicht!N24</f>
        <v>1</v>
      </c>
      <c r="AA4" s="214"/>
    </row>
    <row r="5" spans="2:38" ht="18" x14ac:dyDescent="0.4">
      <c r="B5" s="26"/>
    </row>
    <row r="6" spans="2:38" ht="20" x14ac:dyDescent="0.4">
      <c r="B6" s="27" t="str">
        <f>VLOOKUP(2,TA,TI,FALSE)</f>
        <v>Vor- und Nachname Projektmitarbeiter(in)</v>
      </c>
      <c r="D6" s="28"/>
      <c r="E6" s="28"/>
      <c r="F6" s="28"/>
      <c r="G6" s="213">
        <f>+Overzicht!G7</f>
        <v>0</v>
      </c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</row>
    <row r="7" spans="2:38" ht="18" x14ac:dyDescent="0.4">
      <c r="B7" s="29"/>
      <c r="D7" s="30"/>
      <c r="E7" s="30"/>
      <c r="F7" s="30"/>
    </row>
    <row r="8" spans="2:38" ht="20" x14ac:dyDescent="0.4">
      <c r="B8" s="26" t="str">
        <f>VLOOKUP(3,TA,TI,FALSE)</f>
        <v>Projektpartner, für den gearbeitet wurde</v>
      </c>
      <c r="G8" s="213">
        <f>+Overzicht!G9</f>
        <v>0</v>
      </c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</row>
    <row r="9" spans="2:38" ht="18" x14ac:dyDescent="0.4">
      <c r="C9" s="26"/>
    </row>
    <row r="10" spans="2:38" ht="18" customHeight="1" x14ac:dyDescent="0.4">
      <c r="B10" s="216" t="str">
        <f>VLOOKUP(47,TA,TI,FALSE)</f>
        <v>Projektnummer und -Name (Interreg DE-NL)</v>
      </c>
      <c r="C10" s="216"/>
      <c r="D10" s="216"/>
      <c r="E10" s="216"/>
      <c r="G10" s="207" t="str">
        <f>VLOOKUP(48,TA,TI,FALSE)</f>
        <v>Genehmigte Leistungsgruppe (LG) &amp; Projektfunktion  - InterDB</v>
      </c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C10" s="15"/>
      <c r="AD10" s="15" t="s">
        <v>35</v>
      </c>
      <c r="AE10" s="46">
        <f>+Overzicht!S12</f>
        <v>0</v>
      </c>
    </row>
    <row r="11" spans="2:38" ht="18" customHeight="1" x14ac:dyDescent="0.4">
      <c r="B11" s="64"/>
      <c r="C11" s="64"/>
      <c r="D11" s="64"/>
      <c r="E11" s="64"/>
      <c r="G11" s="69"/>
      <c r="H11" s="69"/>
      <c r="I11" s="69"/>
      <c r="J11" s="69"/>
      <c r="K11" s="69"/>
      <c r="L11" s="69"/>
      <c r="M11" s="69"/>
      <c r="N11" s="69"/>
      <c r="O11" s="69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C11" s="15"/>
      <c r="AD11" s="15"/>
      <c r="AE11" s="46"/>
    </row>
    <row r="12" spans="2:38" ht="24" customHeight="1" x14ac:dyDescent="0.3">
      <c r="B12" s="225">
        <f>IF(+C22="","",+C22)</f>
        <v>32011</v>
      </c>
      <c r="C12" s="225"/>
      <c r="D12" s="64"/>
      <c r="E12" s="64" t="str">
        <f>IF(+E22="","",+E22)</f>
        <v>EDL (Subprojekt EDL-XX)</v>
      </c>
      <c r="G12" s="215" t="str">
        <f>IFERROR(CONCATENATE(IF(VLOOKUP(+B12,PRF,17,FALSE)="","",VLOOKUP(+B12,PRF,17,FALSE))," - ",IF(VLOOKUP(+B12,PRF,5,FALSE)="","",VLOOKUP(+B12,PRF,5,FALSE))),"")</f>
        <v>3 - Lehrer*in</v>
      </c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C12" s="15"/>
      <c r="AD12" s="229"/>
      <c r="AE12" s="229"/>
      <c r="AF12" s="229"/>
      <c r="AG12" s="229"/>
      <c r="AH12" s="229"/>
      <c r="AI12" s="229"/>
      <c r="AJ12" s="229"/>
    </row>
    <row r="13" spans="2:38" ht="24" customHeight="1" x14ac:dyDescent="0.3">
      <c r="B13" s="225" t="str">
        <f t="shared" ref="B13:B16" si="0">IF(+C23="","",+C23)</f>
        <v/>
      </c>
      <c r="C13" s="225"/>
      <c r="D13" s="64"/>
      <c r="E13" s="64" t="str">
        <f t="shared" ref="E13:E16" si="1">IF(+E23="","",+E23)</f>
        <v/>
      </c>
      <c r="G13" s="215" t="str">
        <f>IFERROR(CONCATENATE(IF(VLOOKUP(+B13,PRF,17,FALSE)="","",VLOOKUP(+B13,PRF,17,FALSE))," - ",IF(VLOOKUP(+B13,PRF,5,FALSE)="","",VLOOKUP(+B13,PRF,5,FALSE))),"")</f>
        <v/>
      </c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C13" s="15"/>
      <c r="AD13" s="229"/>
      <c r="AE13" s="229"/>
      <c r="AF13" s="229"/>
      <c r="AG13" s="229"/>
      <c r="AH13" s="229"/>
      <c r="AI13" s="229"/>
      <c r="AJ13" s="229"/>
    </row>
    <row r="14" spans="2:38" ht="24" customHeight="1" x14ac:dyDescent="0.3">
      <c r="B14" s="225" t="str">
        <f t="shared" si="0"/>
        <v/>
      </c>
      <c r="C14" s="225"/>
      <c r="D14" s="64"/>
      <c r="E14" s="64" t="str">
        <f t="shared" si="1"/>
        <v/>
      </c>
      <c r="G14" s="215" t="str">
        <f>IFERROR(CONCATENATE(IF(VLOOKUP(+B14,PRF,17,FALSE)="","",VLOOKUP(+B14,PRF,17,FALSE))," - ",IF(VLOOKUP(+B14,PRF,5,FALSE)="","",VLOOKUP(+B14,PRF,5,FALSE))),"")</f>
        <v/>
      </c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</row>
    <row r="15" spans="2:38" ht="24" customHeight="1" x14ac:dyDescent="0.3">
      <c r="B15" s="225" t="str">
        <f t="shared" si="0"/>
        <v/>
      </c>
      <c r="C15" s="225"/>
      <c r="D15" s="64"/>
      <c r="E15" s="64" t="str">
        <f t="shared" si="1"/>
        <v/>
      </c>
      <c r="G15" s="215" t="str">
        <f>IFERROR(CONCATENATE(IF(VLOOKUP(+B15,PRF,17,FALSE)="","",VLOOKUP(+B15,PRF,17,FALSE))," - ",IF(VLOOKUP(+B15,PRF,5,FALSE)="","",VLOOKUP(+B15,PRF,5,FALSE))),"")</f>
        <v/>
      </c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</row>
    <row r="16" spans="2:38" ht="24" customHeight="1" x14ac:dyDescent="0.3">
      <c r="B16" s="225" t="str">
        <f t="shared" si="0"/>
        <v/>
      </c>
      <c r="C16" s="225"/>
      <c r="D16" s="64"/>
      <c r="E16" s="64" t="str">
        <f t="shared" si="1"/>
        <v/>
      </c>
      <c r="G16" s="215" t="str">
        <f>IFERROR(CONCATENATE(IF(VLOOKUP(+B16,PRF,17,FALSE)="","",VLOOKUP(+B16,PRF,17,FALSE))," - ",IF(VLOOKUP(+B16,PRF,5,FALSE)="","",VLOOKUP(+B16,PRF,5,FALSE))),"")</f>
        <v/>
      </c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</row>
    <row r="17" spans="2:38" s="15" customFormat="1" x14ac:dyDescent="0.3">
      <c r="G17" s="16">
        <f>+Jul!AK17+1</f>
        <v>45505</v>
      </c>
      <c r="H17" s="16">
        <f>+G17+1</f>
        <v>45506</v>
      </c>
      <c r="I17" s="16">
        <f t="shared" ref="I17:X18" si="2">+H17+1</f>
        <v>45507</v>
      </c>
      <c r="J17" s="16">
        <f t="shared" si="2"/>
        <v>45508</v>
      </c>
      <c r="K17" s="16">
        <f t="shared" si="2"/>
        <v>45509</v>
      </c>
      <c r="L17" s="16">
        <f t="shared" si="2"/>
        <v>45510</v>
      </c>
      <c r="M17" s="16">
        <f t="shared" si="2"/>
        <v>45511</v>
      </c>
      <c r="N17" s="16">
        <f t="shared" si="2"/>
        <v>45512</v>
      </c>
      <c r="O17" s="16">
        <f t="shared" si="2"/>
        <v>45513</v>
      </c>
      <c r="P17" s="16">
        <f t="shared" si="2"/>
        <v>45514</v>
      </c>
      <c r="Q17" s="16">
        <f t="shared" si="2"/>
        <v>45515</v>
      </c>
      <c r="R17" s="16">
        <f t="shared" si="2"/>
        <v>45516</v>
      </c>
      <c r="S17" s="16">
        <f t="shared" si="2"/>
        <v>45517</v>
      </c>
      <c r="T17" s="16">
        <f t="shared" si="2"/>
        <v>45518</v>
      </c>
      <c r="U17" s="16">
        <f t="shared" si="2"/>
        <v>45519</v>
      </c>
      <c r="V17" s="16">
        <f t="shared" si="2"/>
        <v>45520</v>
      </c>
      <c r="W17" s="16">
        <f t="shared" si="2"/>
        <v>45521</v>
      </c>
      <c r="X17" s="16">
        <f t="shared" si="2"/>
        <v>45522</v>
      </c>
      <c r="Y17" s="16">
        <f t="shared" ref="Y17:AK18" si="3">+X17+1</f>
        <v>45523</v>
      </c>
      <c r="Z17" s="16">
        <f t="shared" si="3"/>
        <v>45524</v>
      </c>
      <c r="AA17" s="16">
        <f t="shared" si="3"/>
        <v>45525</v>
      </c>
      <c r="AB17" s="16">
        <f t="shared" si="3"/>
        <v>45526</v>
      </c>
      <c r="AC17" s="16">
        <f t="shared" si="3"/>
        <v>45527</v>
      </c>
      <c r="AD17" s="16">
        <f t="shared" si="3"/>
        <v>45528</v>
      </c>
      <c r="AE17" s="16">
        <f t="shared" si="3"/>
        <v>45529</v>
      </c>
      <c r="AF17" s="16">
        <f t="shared" si="3"/>
        <v>45530</v>
      </c>
      <c r="AG17" s="16">
        <f t="shared" si="3"/>
        <v>45531</v>
      </c>
      <c r="AH17" s="16">
        <f t="shared" si="3"/>
        <v>45532</v>
      </c>
      <c r="AI17" s="16">
        <f t="shared" si="3"/>
        <v>45533</v>
      </c>
      <c r="AJ17" s="16">
        <f t="shared" si="3"/>
        <v>45534</v>
      </c>
      <c r="AK17" s="16">
        <f t="shared" si="3"/>
        <v>45535</v>
      </c>
    </row>
    <row r="18" spans="2:38" ht="15.5" x14ac:dyDescent="0.35">
      <c r="B18" s="17"/>
      <c r="C18" s="18"/>
      <c r="D18" s="19"/>
      <c r="E18" s="32" t="str">
        <f>CONCATENATE(VLOOKUP(37,TA,TI,FALSE),": ")</f>
        <v xml:space="preserve">Tag: </v>
      </c>
      <c r="F18" s="32"/>
      <c r="G18" s="41">
        <v>1</v>
      </c>
      <c r="H18" s="42">
        <f>+G18+1</f>
        <v>2</v>
      </c>
      <c r="I18" s="42">
        <f t="shared" si="2"/>
        <v>3</v>
      </c>
      <c r="J18" s="42">
        <f t="shared" si="2"/>
        <v>4</v>
      </c>
      <c r="K18" s="42">
        <f t="shared" si="2"/>
        <v>5</v>
      </c>
      <c r="L18" s="42">
        <f t="shared" si="2"/>
        <v>6</v>
      </c>
      <c r="M18" s="42">
        <f t="shared" si="2"/>
        <v>7</v>
      </c>
      <c r="N18" s="42">
        <f t="shared" si="2"/>
        <v>8</v>
      </c>
      <c r="O18" s="42">
        <f t="shared" si="2"/>
        <v>9</v>
      </c>
      <c r="P18" s="42">
        <f t="shared" si="2"/>
        <v>10</v>
      </c>
      <c r="Q18" s="42">
        <f t="shared" si="2"/>
        <v>11</v>
      </c>
      <c r="R18" s="42">
        <f t="shared" si="2"/>
        <v>12</v>
      </c>
      <c r="S18" s="42">
        <f t="shared" si="2"/>
        <v>13</v>
      </c>
      <c r="T18" s="42">
        <f t="shared" si="2"/>
        <v>14</v>
      </c>
      <c r="U18" s="42">
        <f t="shared" si="2"/>
        <v>15</v>
      </c>
      <c r="V18" s="42">
        <f t="shared" si="2"/>
        <v>16</v>
      </c>
      <c r="W18" s="42">
        <f t="shared" si="2"/>
        <v>17</v>
      </c>
      <c r="X18" s="42">
        <f t="shared" si="2"/>
        <v>18</v>
      </c>
      <c r="Y18" s="42">
        <f t="shared" si="3"/>
        <v>19</v>
      </c>
      <c r="Z18" s="42">
        <f t="shared" si="3"/>
        <v>20</v>
      </c>
      <c r="AA18" s="42">
        <f t="shared" si="3"/>
        <v>21</v>
      </c>
      <c r="AB18" s="42">
        <f t="shared" si="3"/>
        <v>22</v>
      </c>
      <c r="AC18" s="42">
        <f t="shared" si="3"/>
        <v>23</v>
      </c>
      <c r="AD18" s="42">
        <f t="shared" si="3"/>
        <v>24</v>
      </c>
      <c r="AE18" s="42">
        <f t="shared" si="3"/>
        <v>25</v>
      </c>
      <c r="AF18" s="42">
        <f t="shared" si="3"/>
        <v>26</v>
      </c>
      <c r="AG18" s="42">
        <f t="shared" si="3"/>
        <v>27</v>
      </c>
      <c r="AH18" s="42">
        <f t="shared" si="3"/>
        <v>28</v>
      </c>
      <c r="AI18" s="42">
        <f t="shared" si="3"/>
        <v>29</v>
      </c>
      <c r="AJ18" s="42">
        <f t="shared" si="3"/>
        <v>30</v>
      </c>
      <c r="AK18" s="42">
        <f t="shared" si="3"/>
        <v>31</v>
      </c>
      <c r="AL18" s="54" t="str">
        <f>VLOOKUP(7,TA,TI,FALSE)</f>
        <v>Summe</v>
      </c>
    </row>
    <row r="19" spans="2:38" ht="15.5" x14ac:dyDescent="0.3">
      <c r="B19" s="20"/>
      <c r="C19" s="33" t="str">
        <f>VLOOKUP(6,TA,TI,FALSE)</f>
        <v>Tätigkeiten:</v>
      </c>
      <c r="D19" s="34"/>
      <c r="E19" s="34"/>
      <c r="F19" s="34"/>
      <c r="G19" s="35" t="str">
        <f t="shared" ref="G19:AK19" si="4">IF(TI=2,IF(WEEKDAY(G17)=1,"Zo",IF(WEEKDAY(G17)=2,"Ma",IF(WEEKDAY(G17)=3,"Di",IF(WEEKDAY(G17)=4,"Wo",IF(WEEKDAY(G17)=5,"Do",IF(WEEKDAY(G17)=6,"Vr",IF(WEEKDAY(G17)=7,"Za"))))))),IF(WEEKDAY(G17)=1,"So",IF(WEEKDAY(G17)=2,"Mo",IF(WEEKDAY(G17)=3,"Di",IF(WEEKDAY(G17)=4,"Mi",IF(WEEKDAY(G17)=5,"Do",IF(WEEKDAY(G17)=6,"Fr",IF(WEEKDAY(G17)=7,"Sa"))))))))</f>
        <v>Do</v>
      </c>
      <c r="H19" s="40" t="str">
        <f t="shared" si="4"/>
        <v>Fr</v>
      </c>
      <c r="I19" s="40" t="str">
        <f t="shared" si="4"/>
        <v>Sa</v>
      </c>
      <c r="J19" s="40" t="str">
        <f t="shared" si="4"/>
        <v>So</v>
      </c>
      <c r="K19" s="40" t="str">
        <f t="shared" si="4"/>
        <v>Mo</v>
      </c>
      <c r="L19" s="40" t="str">
        <f t="shared" si="4"/>
        <v>Di</v>
      </c>
      <c r="M19" s="40" t="str">
        <f t="shared" si="4"/>
        <v>Mi</v>
      </c>
      <c r="N19" s="40" t="str">
        <f t="shared" si="4"/>
        <v>Do</v>
      </c>
      <c r="O19" s="40" t="str">
        <f t="shared" si="4"/>
        <v>Fr</v>
      </c>
      <c r="P19" s="40" t="str">
        <f t="shared" si="4"/>
        <v>Sa</v>
      </c>
      <c r="Q19" s="40" t="str">
        <f t="shared" si="4"/>
        <v>So</v>
      </c>
      <c r="R19" s="40" t="str">
        <f t="shared" si="4"/>
        <v>Mo</v>
      </c>
      <c r="S19" s="40" t="str">
        <f t="shared" si="4"/>
        <v>Di</v>
      </c>
      <c r="T19" s="40" t="str">
        <f t="shared" si="4"/>
        <v>Mi</v>
      </c>
      <c r="U19" s="40" t="str">
        <f t="shared" si="4"/>
        <v>Do</v>
      </c>
      <c r="V19" s="40" t="str">
        <f t="shared" si="4"/>
        <v>Fr</v>
      </c>
      <c r="W19" s="40" t="str">
        <f t="shared" si="4"/>
        <v>Sa</v>
      </c>
      <c r="X19" s="40" t="str">
        <f t="shared" si="4"/>
        <v>So</v>
      </c>
      <c r="Y19" s="40" t="str">
        <f t="shared" si="4"/>
        <v>Mo</v>
      </c>
      <c r="Z19" s="40" t="str">
        <f t="shared" si="4"/>
        <v>Di</v>
      </c>
      <c r="AA19" s="40" t="str">
        <f t="shared" si="4"/>
        <v>Mi</v>
      </c>
      <c r="AB19" s="40" t="str">
        <f t="shared" si="4"/>
        <v>Do</v>
      </c>
      <c r="AC19" s="40" t="str">
        <f t="shared" si="4"/>
        <v>Fr</v>
      </c>
      <c r="AD19" s="40" t="str">
        <f t="shared" si="4"/>
        <v>Sa</v>
      </c>
      <c r="AE19" s="40" t="str">
        <f t="shared" si="4"/>
        <v>So</v>
      </c>
      <c r="AF19" s="40" t="str">
        <f t="shared" si="4"/>
        <v>Mo</v>
      </c>
      <c r="AG19" s="40" t="str">
        <f t="shared" si="4"/>
        <v>Di</v>
      </c>
      <c r="AH19" s="40" t="str">
        <f t="shared" si="4"/>
        <v>Mi</v>
      </c>
      <c r="AI19" s="40" t="str">
        <f t="shared" si="4"/>
        <v>Do</v>
      </c>
      <c r="AJ19" s="40" t="str">
        <f t="shared" si="4"/>
        <v>Fr</v>
      </c>
      <c r="AK19" s="40" t="str">
        <f t="shared" si="4"/>
        <v>Sa</v>
      </c>
      <c r="AL19" s="55"/>
    </row>
    <row r="20" spans="2:38" x14ac:dyDescent="0.3">
      <c r="B20" s="20"/>
      <c r="G20" s="43">
        <f>IF(OR(WEEKDAY(G17)=1,WEEKDAY(G17)=7),1,0)</f>
        <v>0</v>
      </c>
      <c r="H20" s="15">
        <f>IF(OR(WEEKDAY(H17)=1,WEEKDAY(H17)=7),1,0)</f>
        <v>0</v>
      </c>
      <c r="I20" s="15">
        <f t="shared" ref="I20:AK20" si="5">IF(OR(WEEKDAY(I17)=1,WEEKDAY(I17)=7),1,0)</f>
        <v>1</v>
      </c>
      <c r="J20" s="15">
        <f t="shared" si="5"/>
        <v>1</v>
      </c>
      <c r="K20" s="15">
        <f t="shared" si="5"/>
        <v>0</v>
      </c>
      <c r="L20" s="15">
        <f t="shared" si="5"/>
        <v>0</v>
      </c>
      <c r="M20" s="15">
        <f t="shared" si="5"/>
        <v>0</v>
      </c>
      <c r="N20" s="15">
        <f t="shared" si="5"/>
        <v>0</v>
      </c>
      <c r="O20" s="15">
        <f t="shared" si="5"/>
        <v>0</v>
      </c>
      <c r="P20" s="15">
        <f t="shared" si="5"/>
        <v>1</v>
      </c>
      <c r="Q20" s="15">
        <f t="shared" si="5"/>
        <v>1</v>
      </c>
      <c r="R20" s="15">
        <f t="shared" si="5"/>
        <v>0</v>
      </c>
      <c r="S20" s="15">
        <f t="shared" si="5"/>
        <v>0</v>
      </c>
      <c r="T20" s="15">
        <f t="shared" si="5"/>
        <v>0</v>
      </c>
      <c r="U20" s="15">
        <f t="shared" si="5"/>
        <v>0</v>
      </c>
      <c r="V20" s="15">
        <f t="shared" si="5"/>
        <v>0</v>
      </c>
      <c r="W20" s="15">
        <f t="shared" si="5"/>
        <v>1</v>
      </c>
      <c r="X20" s="15">
        <f t="shared" si="5"/>
        <v>1</v>
      </c>
      <c r="Y20" s="15">
        <f t="shared" si="5"/>
        <v>0</v>
      </c>
      <c r="Z20" s="15">
        <f t="shared" si="5"/>
        <v>0</v>
      </c>
      <c r="AA20" s="15">
        <f t="shared" si="5"/>
        <v>0</v>
      </c>
      <c r="AB20" s="15">
        <f t="shared" si="5"/>
        <v>0</v>
      </c>
      <c r="AC20" s="15">
        <f t="shared" si="5"/>
        <v>0</v>
      </c>
      <c r="AD20" s="15">
        <f t="shared" si="5"/>
        <v>1</v>
      </c>
      <c r="AE20" s="15">
        <f t="shared" si="5"/>
        <v>1</v>
      </c>
      <c r="AF20" s="15">
        <f t="shared" si="5"/>
        <v>0</v>
      </c>
      <c r="AG20" s="15">
        <f t="shared" si="5"/>
        <v>0</v>
      </c>
      <c r="AH20" s="15">
        <f t="shared" si="5"/>
        <v>0</v>
      </c>
      <c r="AI20" s="15">
        <f t="shared" si="5"/>
        <v>0</v>
      </c>
      <c r="AJ20" s="15">
        <f t="shared" si="5"/>
        <v>0</v>
      </c>
      <c r="AK20" s="15">
        <f t="shared" si="5"/>
        <v>1</v>
      </c>
      <c r="AL20" s="55"/>
    </row>
    <row r="21" spans="2:38" ht="38.25" customHeight="1" x14ac:dyDescent="0.3">
      <c r="B21" s="20"/>
      <c r="C21" s="203" t="str">
        <f>VLOOKUP(28,TA,TI,FALSE)</f>
        <v>Projektnummer und Projektname Interreg VI-A Deutschland-Nederland Projekte:</v>
      </c>
      <c r="D21" s="203"/>
      <c r="E21" s="203"/>
      <c r="G21" s="20"/>
      <c r="AL21" s="55"/>
    </row>
    <row r="22" spans="2:38" s="47" customFormat="1" ht="30.75" customHeight="1" x14ac:dyDescent="0.35">
      <c r="B22" s="168">
        <v>1</v>
      </c>
      <c r="C22" s="87">
        <f>IF(+Overzicht!C27="","",+Overzicht!C27)</f>
        <v>32011</v>
      </c>
      <c r="E22" s="167" t="str">
        <f>IF(+Overzicht!E27="","",+Overzicht!E27)</f>
        <v>EDL (Subprojekt EDL-XX)</v>
      </c>
      <c r="G22" s="89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2">
        <f t="shared" ref="AL22:AL29" si="6">SUM(G22:AK22)</f>
        <v>0</v>
      </c>
    </row>
    <row r="23" spans="2:38" s="47" customFormat="1" ht="30.75" customHeight="1" x14ac:dyDescent="0.35">
      <c r="B23" s="168">
        <v>2</v>
      </c>
      <c r="C23" s="87" t="str">
        <f>IF(+Overzicht!C28="","",+Overzicht!C28)</f>
        <v/>
      </c>
      <c r="E23" s="167" t="str">
        <f>IF(+Overzicht!E28="","",+Overzicht!E28)</f>
        <v/>
      </c>
      <c r="G23" s="89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2">
        <f t="shared" si="6"/>
        <v>0</v>
      </c>
    </row>
    <row r="24" spans="2:38" s="47" customFormat="1" ht="30.75" customHeight="1" x14ac:dyDescent="0.35">
      <c r="B24" s="168">
        <v>3</v>
      </c>
      <c r="C24" s="87" t="str">
        <f>IF(+Overzicht!C29="","",+Overzicht!C29)</f>
        <v/>
      </c>
      <c r="E24" s="167" t="str">
        <f>IF(+Overzicht!E29="","",+Overzicht!E29)</f>
        <v/>
      </c>
      <c r="G24" s="89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2">
        <f t="shared" si="6"/>
        <v>0</v>
      </c>
    </row>
    <row r="25" spans="2:38" s="47" customFormat="1" ht="30.75" customHeight="1" x14ac:dyDescent="0.35">
      <c r="B25" s="168">
        <v>4</v>
      </c>
      <c r="C25" s="87" t="str">
        <f>IF(+Overzicht!C30="","",+Overzicht!C30)</f>
        <v/>
      </c>
      <c r="E25" s="167" t="str">
        <f>IF(+Overzicht!E30="","",+Overzicht!E30)</f>
        <v/>
      </c>
      <c r="G25" s="89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2">
        <f t="shared" si="6"/>
        <v>0</v>
      </c>
    </row>
    <row r="26" spans="2:38" s="47" customFormat="1" ht="30.75" customHeight="1" x14ac:dyDescent="0.35">
      <c r="B26" s="168">
        <v>5</v>
      </c>
      <c r="C26" s="87" t="str">
        <f>IF(+Overzicht!C31="","",+Overzicht!C31)</f>
        <v/>
      </c>
      <c r="E26" s="167" t="str">
        <f>IF(+Overzicht!E31="","",+Overzicht!E31)</f>
        <v/>
      </c>
      <c r="G26" s="89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2">
        <f t="shared" si="6"/>
        <v>0</v>
      </c>
    </row>
    <row r="27" spans="2:38" s="128" customFormat="1" ht="18" x14ac:dyDescent="0.35">
      <c r="B27" s="124"/>
      <c r="C27" s="63" t="str">
        <f>VLOOKUP(29,TA,TI,FALSE)</f>
        <v>Summe Interreg VI-A Projekte:</v>
      </c>
      <c r="D27" s="63"/>
      <c r="E27" s="63"/>
      <c r="F27" s="63"/>
      <c r="G27" s="93">
        <f t="shared" ref="G27:AK27" si="7">SUM(G22:G26)</f>
        <v>0</v>
      </c>
      <c r="H27" s="94">
        <f t="shared" si="7"/>
        <v>0</v>
      </c>
      <c r="I27" s="94">
        <f t="shared" si="7"/>
        <v>0</v>
      </c>
      <c r="J27" s="94">
        <f t="shared" si="7"/>
        <v>0</v>
      </c>
      <c r="K27" s="94">
        <f t="shared" si="7"/>
        <v>0</v>
      </c>
      <c r="L27" s="94">
        <f t="shared" si="7"/>
        <v>0</v>
      </c>
      <c r="M27" s="94">
        <f t="shared" si="7"/>
        <v>0</v>
      </c>
      <c r="N27" s="94">
        <f t="shared" si="7"/>
        <v>0</v>
      </c>
      <c r="O27" s="94">
        <f t="shared" si="7"/>
        <v>0</v>
      </c>
      <c r="P27" s="94">
        <f t="shared" si="7"/>
        <v>0</v>
      </c>
      <c r="Q27" s="94">
        <f t="shared" si="7"/>
        <v>0</v>
      </c>
      <c r="R27" s="94">
        <f t="shared" si="7"/>
        <v>0</v>
      </c>
      <c r="S27" s="94">
        <f t="shared" si="7"/>
        <v>0</v>
      </c>
      <c r="T27" s="94">
        <f t="shared" si="7"/>
        <v>0</v>
      </c>
      <c r="U27" s="94">
        <f t="shared" si="7"/>
        <v>0</v>
      </c>
      <c r="V27" s="94">
        <f t="shared" si="7"/>
        <v>0</v>
      </c>
      <c r="W27" s="94">
        <f t="shared" si="7"/>
        <v>0</v>
      </c>
      <c r="X27" s="94">
        <f t="shared" si="7"/>
        <v>0</v>
      </c>
      <c r="Y27" s="94">
        <f t="shared" si="7"/>
        <v>0</v>
      </c>
      <c r="Z27" s="94">
        <f t="shared" si="7"/>
        <v>0</v>
      </c>
      <c r="AA27" s="94">
        <f t="shared" si="7"/>
        <v>0</v>
      </c>
      <c r="AB27" s="94">
        <f t="shared" si="7"/>
        <v>0</v>
      </c>
      <c r="AC27" s="94">
        <f t="shared" si="7"/>
        <v>0</v>
      </c>
      <c r="AD27" s="94">
        <f t="shared" si="7"/>
        <v>0</v>
      </c>
      <c r="AE27" s="94">
        <f t="shared" si="7"/>
        <v>0</v>
      </c>
      <c r="AF27" s="94">
        <f t="shared" si="7"/>
        <v>0</v>
      </c>
      <c r="AG27" s="94">
        <f t="shared" si="7"/>
        <v>0</v>
      </c>
      <c r="AH27" s="94">
        <f t="shared" si="7"/>
        <v>0</v>
      </c>
      <c r="AI27" s="94">
        <f t="shared" si="7"/>
        <v>0</v>
      </c>
      <c r="AJ27" s="94">
        <f t="shared" si="7"/>
        <v>0</v>
      </c>
      <c r="AK27" s="94">
        <f t="shared" si="7"/>
        <v>0</v>
      </c>
      <c r="AL27" s="95">
        <f t="shared" si="6"/>
        <v>0</v>
      </c>
    </row>
    <row r="28" spans="2:38" s="47" customFormat="1" ht="15.5" x14ac:dyDescent="0.35">
      <c r="B28" s="129"/>
      <c r="G28" s="96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2"/>
    </row>
    <row r="29" spans="2:38" s="47" customFormat="1" ht="17.5" x14ac:dyDescent="0.35">
      <c r="B29" s="129"/>
      <c r="C29" s="61" t="str">
        <f>VLOOKUP(42,TA,TI,FALSE)</f>
        <v>Sonstige Interreg-Projekte</v>
      </c>
      <c r="G29" s="98">
        <v>0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9">
        <v>0</v>
      </c>
      <c r="U29" s="99">
        <v>0</v>
      </c>
      <c r="V29" s="99">
        <v>0</v>
      </c>
      <c r="W29" s="99">
        <v>0</v>
      </c>
      <c r="X29" s="99">
        <v>0</v>
      </c>
      <c r="Y29" s="99">
        <v>0</v>
      </c>
      <c r="Z29" s="99">
        <v>0</v>
      </c>
      <c r="AA29" s="99">
        <v>0</v>
      </c>
      <c r="AB29" s="99">
        <v>0</v>
      </c>
      <c r="AC29" s="99">
        <v>0</v>
      </c>
      <c r="AD29" s="99">
        <v>0</v>
      </c>
      <c r="AE29" s="99">
        <v>0</v>
      </c>
      <c r="AF29" s="99">
        <v>0</v>
      </c>
      <c r="AG29" s="99">
        <v>0</v>
      </c>
      <c r="AH29" s="99">
        <v>0</v>
      </c>
      <c r="AI29" s="99">
        <v>0</v>
      </c>
      <c r="AJ29" s="100">
        <v>0</v>
      </c>
      <c r="AK29" s="100">
        <v>0</v>
      </c>
      <c r="AL29" s="92">
        <f t="shared" si="6"/>
        <v>0</v>
      </c>
    </row>
    <row r="30" spans="2:38" s="47" customFormat="1" ht="15.5" x14ac:dyDescent="0.35">
      <c r="B30" s="129"/>
      <c r="G30" s="146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92"/>
    </row>
    <row r="31" spans="2:38" s="47" customFormat="1" ht="17.5" x14ac:dyDescent="0.35">
      <c r="B31" s="129"/>
      <c r="C31" s="61" t="str">
        <f>VLOOKUP(30,TA,TI,FALSE)</f>
        <v>Sonstige, geförderte Projekte</v>
      </c>
      <c r="D31" s="61"/>
      <c r="E31" s="61"/>
      <c r="F31" s="61"/>
      <c r="G31" s="101">
        <v>0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  <c r="S31" s="100">
        <v>0</v>
      </c>
      <c r="T31" s="100">
        <v>0</v>
      </c>
      <c r="U31" s="100">
        <v>0</v>
      </c>
      <c r="V31" s="100">
        <v>0</v>
      </c>
      <c r="W31" s="100">
        <v>0</v>
      </c>
      <c r="X31" s="100">
        <v>0</v>
      </c>
      <c r="Y31" s="100">
        <v>0</v>
      </c>
      <c r="Z31" s="100">
        <v>0</v>
      </c>
      <c r="AA31" s="100">
        <v>0</v>
      </c>
      <c r="AB31" s="100">
        <v>0</v>
      </c>
      <c r="AC31" s="100">
        <v>0</v>
      </c>
      <c r="AD31" s="100">
        <v>0</v>
      </c>
      <c r="AE31" s="100">
        <v>0</v>
      </c>
      <c r="AF31" s="100">
        <v>0</v>
      </c>
      <c r="AG31" s="100">
        <v>0</v>
      </c>
      <c r="AH31" s="100">
        <v>0</v>
      </c>
      <c r="AI31" s="100">
        <v>0</v>
      </c>
      <c r="AJ31" s="100">
        <v>0</v>
      </c>
      <c r="AK31" s="100">
        <v>0</v>
      </c>
      <c r="AL31" s="92">
        <f>SUM(G31:AK31)</f>
        <v>0</v>
      </c>
    </row>
    <row r="32" spans="2:38" s="47" customFormat="1" ht="15.5" x14ac:dyDescent="0.35">
      <c r="B32" s="129"/>
      <c r="G32" s="146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92"/>
    </row>
    <row r="33" spans="2:38" s="47" customFormat="1" ht="17.5" x14ac:dyDescent="0.35">
      <c r="B33" s="129"/>
      <c r="C33" s="61" t="str">
        <f>VLOOKUP(31,TA,TI,FALSE)</f>
        <v>Sonstige Tätigkeiten</v>
      </c>
      <c r="D33" s="61"/>
      <c r="E33" s="61"/>
      <c r="F33" s="61"/>
      <c r="G33" s="101">
        <v>0</v>
      </c>
      <c r="H33" s="100">
        <v>0</v>
      </c>
      <c r="I33" s="100">
        <v>0</v>
      </c>
      <c r="J33" s="100">
        <v>0</v>
      </c>
      <c r="K33" s="100">
        <v>0</v>
      </c>
      <c r="L33" s="100">
        <v>0</v>
      </c>
      <c r="M33" s="100">
        <v>0</v>
      </c>
      <c r="N33" s="100">
        <v>0</v>
      </c>
      <c r="O33" s="100">
        <v>0</v>
      </c>
      <c r="P33" s="100">
        <v>0</v>
      </c>
      <c r="Q33" s="100">
        <v>0</v>
      </c>
      <c r="R33" s="100">
        <v>0</v>
      </c>
      <c r="S33" s="100">
        <v>0</v>
      </c>
      <c r="T33" s="100">
        <v>0</v>
      </c>
      <c r="U33" s="100">
        <v>0</v>
      </c>
      <c r="V33" s="100">
        <v>0</v>
      </c>
      <c r="W33" s="100">
        <v>0</v>
      </c>
      <c r="X33" s="100">
        <v>0</v>
      </c>
      <c r="Y33" s="100">
        <v>0</v>
      </c>
      <c r="Z33" s="100">
        <v>0</v>
      </c>
      <c r="AA33" s="100">
        <v>0</v>
      </c>
      <c r="AB33" s="100">
        <v>0</v>
      </c>
      <c r="AC33" s="100">
        <v>0</v>
      </c>
      <c r="AD33" s="100">
        <v>0</v>
      </c>
      <c r="AE33" s="100">
        <v>0</v>
      </c>
      <c r="AF33" s="100">
        <v>0</v>
      </c>
      <c r="AG33" s="100">
        <v>0</v>
      </c>
      <c r="AH33" s="100">
        <v>0</v>
      </c>
      <c r="AI33" s="100">
        <v>0</v>
      </c>
      <c r="AJ33" s="100">
        <v>0</v>
      </c>
      <c r="AK33" s="100">
        <v>0</v>
      </c>
      <c r="AL33" s="92">
        <f>SUM(G33:AK33)</f>
        <v>0</v>
      </c>
    </row>
    <row r="34" spans="2:38" s="47" customFormat="1" ht="15.5" x14ac:dyDescent="0.35">
      <c r="B34" s="129"/>
      <c r="G34" s="96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2"/>
    </row>
    <row r="35" spans="2:38" s="47" customFormat="1" ht="18" x14ac:dyDescent="0.35">
      <c r="B35" s="136"/>
      <c r="C35" s="102" t="str">
        <f>VLOOKUP(8,TA,TI,FALSE)</f>
        <v>Stunden insgesamt</v>
      </c>
      <c r="D35" s="103"/>
      <c r="E35" s="103"/>
      <c r="F35" s="103"/>
      <c r="G35" s="104">
        <f t="shared" ref="G35:AK35" si="8">SUM(G27:G34)</f>
        <v>0</v>
      </c>
      <c r="H35" s="105">
        <f t="shared" si="8"/>
        <v>0</v>
      </c>
      <c r="I35" s="105">
        <f t="shared" si="8"/>
        <v>0</v>
      </c>
      <c r="J35" s="105">
        <f t="shared" si="8"/>
        <v>0</v>
      </c>
      <c r="K35" s="105">
        <f t="shared" si="8"/>
        <v>0</v>
      </c>
      <c r="L35" s="105">
        <f t="shared" si="8"/>
        <v>0</v>
      </c>
      <c r="M35" s="105">
        <f t="shared" si="8"/>
        <v>0</v>
      </c>
      <c r="N35" s="105">
        <f t="shared" si="8"/>
        <v>0</v>
      </c>
      <c r="O35" s="105">
        <f t="shared" si="8"/>
        <v>0</v>
      </c>
      <c r="P35" s="105">
        <f t="shared" si="8"/>
        <v>0</v>
      </c>
      <c r="Q35" s="105">
        <f t="shared" si="8"/>
        <v>0</v>
      </c>
      <c r="R35" s="105">
        <f t="shared" si="8"/>
        <v>0</v>
      </c>
      <c r="S35" s="105">
        <f t="shared" si="8"/>
        <v>0</v>
      </c>
      <c r="T35" s="105">
        <f t="shared" si="8"/>
        <v>0</v>
      </c>
      <c r="U35" s="105">
        <f t="shared" si="8"/>
        <v>0</v>
      </c>
      <c r="V35" s="105">
        <f t="shared" si="8"/>
        <v>0</v>
      </c>
      <c r="W35" s="105">
        <f t="shared" si="8"/>
        <v>0</v>
      </c>
      <c r="X35" s="105">
        <f t="shared" si="8"/>
        <v>0</v>
      </c>
      <c r="Y35" s="105">
        <f t="shared" si="8"/>
        <v>0</v>
      </c>
      <c r="Z35" s="105">
        <f t="shared" si="8"/>
        <v>0</v>
      </c>
      <c r="AA35" s="105">
        <f t="shared" si="8"/>
        <v>0</v>
      </c>
      <c r="AB35" s="105">
        <f t="shared" si="8"/>
        <v>0</v>
      </c>
      <c r="AC35" s="105">
        <f t="shared" si="8"/>
        <v>0</v>
      </c>
      <c r="AD35" s="105">
        <f t="shared" si="8"/>
        <v>0</v>
      </c>
      <c r="AE35" s="105">
        <f t="shared" si="8"/>
        <v>0</v>
      </c>
      <c r="AF35" s="105">
        <f t="shared" si="8"/>
        <v>0</v>
      </c>
      <c r="AG35" s="105">
        <f t="shared" si="8"/>
        <v>0</v>
      </c>
      <c r="AH35" s="105">
        <f t="shared" si="8"/>
        <v>0</v>
      </c>
      <c r="AI35" s="105">
        <f t="shared" si="8"/>
        <v>0</v>
      </c>
      <c r="AJ35" s="105">
        <f t="shared" si="8"/>
        <v>0</v>
      </c>
      <c r="AK35" s="105">
        <f t="shared" si="8"/>
        <v>0</v>
      </c>
      <c r="AL35" s="106">
        <f>SUM(G35:AK35)</f>
        <v>0</v>
      </c>
    </row>
    <row r="38" spans="2:38" ht="18" customHeight="1" x14ac:dyDescent="0.3">
      <c r="B38" s="217" t="str">
        <f>VLOOKUP(27,TA,TI,FALSE)</f>
        <v>Wir bestätigen, dass die Daten korrekt und vollständig ausgefüllt wurden. Die geleisteten Projektarbeitsstunden waren im Rahmen einer effizienten und effektiven Projektdurchführung erforderlich.</v>
      </c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9"/>
    </row>
    <row r="39" spans="2:38" ht="14.25" customHeight="1" x14ac:dyDescent="0.3">
      <c r="B39" s="220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2"/>
    </row>
    <row r="47" spans="2:38" x14ac:dyDescent="0.3">
      <c r="B47" s="36"/>
      <c r="C47" s="36"/>
      <c r="D47" s="36"/>
      <c r="E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9" spans="2:38" s="47" customFormat="1" ht="20" customHeight="1" x14ac:dyDescent="0.35">
      <c r="B49" s="224" t="str">
        <f>VLOOKUP(24,TA,TI,FALSE)</f>
        <v>Ort, Datum</v>
      </c>
      <c r="C49" s="224"/>
      <c r="D49" s="224"/>
      <c r="E49" s="224"/>
      <c r="F49" s="60"/>
      <c r="G49" s="61"/>
      <c r="H49" s="61"/>
      <c r="I49" s="61"/>
      <c r="J49" s="61"/>
      <c r="K49" s="224" t="str">
        <f>VLOOKUP(25,TA,TI,FALSE)</f>
        <v>Unterschrift Mitarbeiter(in)</v>
      </c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61"/>
      <c r="X49" s="61"/>
      <c r="Y49" s="61"/>
      <c r="Z49" s="61"/>
      <c r="AA49" s="224" t="str">
        <f>VLOOKUP(26,TA,TI,FALSE)</f>
        <v>Unterschrift Vorgesetzte(r)</v>
      </c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</row>
    <row r="51" spans="2:38" x14ac:dyDescent="0.3">
      <c r="B51" s="212" t="str">
        <f>+Jun!B51</f>
        <v>Jede Änderung an dieser Datei macht die Stundenzettel ungültig und kann zu ihrer Ablehnung führen.</v>
      </c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2"/>
      <c r="AL51" s="212"/>
    </row>
  </sheetData>
  <sheetProtection algorithmName="SHA-512" hashValue="wbXJ/ns1XFwSVWCp9si7Rte+/oUqxWn5a05MV1FatuNcQYxQBqhPrSBhJcXifFXL2tn7g/9lz1fuIptYqj686Q==" saltValue="R2cDbXcoigmO7TW3HYHp5Q==" spinCount="100000" sheet="1" objects="1" scenarios="1" selectLockedCells="1"/>
  <mergeCells count="28">
    <mergeCell ref="B10:E10"/>
    <mergeCell ref="G10:AA10"/>
    <mergeCell ref="B15:C15"/>
    <mergeCell ref="G15:AA15"/>
    <mergeCell ref="B16:C16"/>
    <mergeCell ref="G16:AA16"/>
    <mergeCell ref="B12:C12"/>
    <mergeCell ref="G12:AA12"/>
    <mergeCell ref="B13:C13"/>
    <mergeCell ref="G13:AA13"/>
    <mergeCell ref="B14:C14"/>
    <mergeCell ref="G14:AA14"/>
    <mergeCell ref="B51:AL51"/>
    <mergeCell ref="AD12:AJ13"/>
    <mergeCell ref="B38:AL39"/>
    <mergeCell ref="G1:AL1"/>
    <mergeCell ref="G2:AL2"/>
    <mergeCell ref="B49:E49"/>
    <mergeCell ref="K49:V49"/>
    <mergeCell ref="AA49:AL49"/>
    <mergeCell ref="V3:W3"/>
    <mergeCell ref="G4:H4"/>
    <mergeCell ref="L4:N4"/>
    <mergeCell ref="G6:AA6"/>
    <mergeCell ref="G8:AA8"/>
    <mergeCell ref="C21:E21"/>
    <mergeCell ref="X4:Y4"/>
    <mergeCell ref="Z4:AA4"/>
  </mergeCells>
  <conditionalFormatting sqref="G18:G35">
    <cfRule type="expression" dxfId="152" priority="31">
      <formula>+$G$20=1</formula>
    </cfRule>
  </conditionalFormatting>
  <conditionalFormatting sqref="H18:H35">
    <cfRule type="expression" dxfId="151" priority="30">
      <formula>+$H$20=1</formula>
    </cfRule>
  </conditionalFormatting>
  <conditionalFormatting sqref="I18:I35">
    <cfRule type="expression" dxfId="150" priority="29">
      <formula>+$I$20=1</formula>
    </cfRule>
  </conditionalFormatting>
  <conditionalFormatting sqref="J18:J35">
    <cfRule type="expression" dxfId="149" priority="28">
      <formula>+$J$20=1</formula>
    </cfRule>
  </conditionalFormatting>
  <conditionalFormatting sqref="K18:K35">
    <cfRule type="expression" dxfId="148" priority="27">
      <formula>+$K$20=1</formula>
    </cfRule>
  </conditionalFormatting>
  <conditionalFormatting sqref="L18:L35">
    <cfRule type="expression" dxfId="147" priority="26">
      <formula>+$L$20=1</formula>
    </cfRule>
  </conditionalFormatting>
  <conditionalFormatting sqref="M18:M35">
    <cfRule type="expression" dxfId="146" priority="25">
      <formula>+$M$20=1</formula>
    </cfRule>
  </conditionalFormatting>
  <conditionalFormatting sqref="N18:N35">
    <cfRule type="expression" dxfId="145" priority="24">
      <formula>+$N$20=1</formula>
    </cfRule>
  </conditionalFormatting>
  <conditionalFormatting sqref="O18:O35">
    <cfRule type="expression" dxfId="144" priority="23">
      <formula>+$O$20=1</formula>
    </cfRule>
  </conditionalFormatting>
  <conditionalFormatting sqref="P18:P35">
    <cfRule type="expression" dxfId="143" priority="22">
      <formula>+$P$20=1</formula>
    </cfRule>
  </conditionalFormatting>
  <conditionalFormatting sqref="Q18:Q35">
    <cfRule type="expression" dxfId="142" priority="21">
      <formula>+$Q$20=1</formula>
    </cfRule>
  </conditionalFormatting>
  <conditionalFormatting sqref="R18:R35">
    <cfRule type="expression" dxfId="141" priority="20">
      <formula>+$R$20=1</formula>
    </cfRule>
  </conditionalFormatting>
  <conditionalFormatting sqref="S18:S35">
    <cfRule type="expression" dxfId="140" priority="19">
      <formula>+$S$20=1</formula>
    </cfRule>
  </conditionalFormatting>
  <conditionalFormatting sqref="T18:T35">
    <cfRule type="expression" dxfId="139" priority="18">
      <formula>+$T$20=1</formula>
    </cfRule>
  </conditionalFormatting>
  <conditionalFormatting sqref="U18:U35">
    <cfRule type="expression" dxfId="138" priority="17">
      <formula>+$U$20=1</formula>
    </cfRule>
  </conditionalFormatting>
  <conditionalFormatting sqref="V18:V35">
    <cfRule type="expression" dxfId="137" priority="16">
      <formula>+$V$20=1</formula>
    </cfRule>
  </conditionalFormatting>
  <conditionalFormatting sqref="W18:W35">
    <cfRule type="expression" dxfId="136" priority="15">
      <formula>+$W$20=1</formula>
    </cfRule>
  </conditionalFormatting>
  <conditionalFormatting sqref="X18:X35">
    <cfRule type="expression" dxfId="135" priority="14">
      <formula>+$X$20=1</formula>
    </cfRule>
  </conditionalFormatting>
  <conditionalFormatting sqref="Y18:Y35">
    <cfRule type="expression" dxfId="134" priority="13">
      <formula>+$Y$20=1</formula>
    </cfRule>
  </conditionalFormatting>
  <conditionalFormatting sqref="Z18:Z35">
    <cfRule type="expression" dxfId="133" priority="12">
      <formula>+$Z$20=1</formula>
    </cfRule>
  </conditionalFormatting>
  <conditionalFormatting sqref="AA18:AA35">
    <cfRule type="expression" dxfId="132" priority="11">
      <formula>+$AA$20=1</formula>
    </cfRule>
  </conditionalFormatting>
  <conditionalFormatting sqref="AB18:AB35">
    <cfRule type="expression" dxfId="131" priority="10">
      <formula>+$AB$20=1</formula>
    </cfRule>
  </conditionalFormatting>
  <conditionalFormatting sqref="AC18:AC35">
    <cfRule type="expression" dxfId="130" priority="9">
      <formula>+$AC$20=1</formula>
    </cfRule>
  </conditionalFormatting>
  <conditionalFormatting sqref="AD18:AD35">
    <cfRule type="expression" dxfId="129" priority="8">
      <formula>+$AD$20=1</formula>
    </cfRule>
  </conditionalFormatting>
  <conditionalFormatting sqref="AE18:AE35">
    <cfRule type="expression" dxfId="128" priority="7">
      <formula>$AE$20=1</formula>
    </cfRule>
  </conditionalFormatting>
  <conditionalFormatting sqref="AF18:AF35">
    <cfRule type="expression" dxfId="127" priority="6">
      <formula>+$AF$20=1</formula>
    </cfRule>
  </conditionalFormatting>
  <conditionalFormatting sqref="AG18:AG35">
    <cfRule type="expression" dxfId="126" priority="5">
      <formula>+$AG$20=1</formula>
    </cfRule>
  </conditionalFormatting>
  <conditionalFormatting sqref="AH18:AH35">
    <cfRule type="expression" dxfId="125" priority="4">
      <formula>+$AH$20=1</formula>
    </cfRule>
  </conditionalFormatting>
  <conditionalFormatting sqref="AI18:AI35">
    <cfRule type="expression" dxfId="124" priority="3">
      <formula>+$AI$20=1</formula>
    </cfRule>
  </conditionalFormatting>
  <conditionalFormatting sqref="AJ18:AJ35">
    <cfRule type="expression" dxfId="123" priority="2">
      <formula>+$AJ$20=1</formula>
    </cfRule>
  </conditionalFormatting>
  <conditionalFormatting sqref="AK18:AK35">
    <cfRule type="expression" dxfId="122" priority="1">
      <formula>+$AK$20=1</formula>
    </cfRule>
  </conditionalFormatting>
  <printOptions horizontalCentered="1" verticalCentered="1"/>
  <pageMargins left="0.23622047244094491" right="0.19685039370078741" top="0.74803149606299213" bottom="0.31496062992125984" header="0.31496062992125984" footer="0.31496062992125984"/>
  <pageSetup paperSize="9" scale="47" orientation="landscape" r:id="rId1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F96D8EBEFD324BA4AF4A742605C5CF" ma:contentTypeVersion="17" ma:contentTypeDescription="Ein neues Dokument erstellen." ma:contentTypeScope="" ma:versionID="f6bba73fad4a1f9a7046c1daab24b0ff">
  <xsd:schema xmlns:xsd="http://www.w3.org/2001/XMLSchema" xmlns:xs="http://www.w3.org/2001/XMLSchema" xmlns:p="http://schemas.microsoft.com/office/2006/metadata/properties" xmlns:ns2="761d684e-c87f-4873-b03a-dbc22a15168d" xmlns:ns3="1c0da9a1-d164-4f81-9989-e8511457e90d" targetNamespace="http://schemas.microsoft.com/office/2006/metadata/properties" ma:root="true" ma:fieldsID="ab97be16b8e016385ca319cddcf2420d" ns2:_="" ns3:_="">
    <xsd:import namespace="761d684e-c87f-4873-b03a-dbc22a15168d"/>
    <xsd:import namespace="1c0da9a1-d164-4f81-9989-e8511457e9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d684e-c87f-4873-b03a-dbc22a1516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7c265cee-bf31-4d9e-8a30-24a310820e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da9a1-d164-4f81-9989-e8511457e90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0913645-88e5-489d-bf3b-c1e73161c79b}" ma:internalName="TaxCatchAll" ma:showField="CatchAllData" ma:web="1c0da9a1-d164-4f81-9989-e8511457e9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1d684e-c87f-4873-b03a-dbc22a15168d">
      <Terms xmlns="http://schemas.microsoft.com/office/infopath/2007/PartnerControls"/>
    </lcf76f155ced4ddcb4097134ff3c332f>
    <TaxCatchAll xmlns="1c0da9a1-d164-4f81-9989-e8511457e90d" xsi:nil="true"/>
  </documentManagement>
</p:properties>
</file>

<file path=customXml/itemProps1.xml><?xml version="1.0" encoding="utf-8"?>
<ds:datastoreItem xmlns:ds="http://schemas.openxmlformats.org/officeDocument/2006/customXml" ds:itemID="{F79F7A65-7F45-4AC2-832E-D1E5596CF9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1d684e-c87f-4873-b03a-dbc22a15168d"/>
    <ds:schemaRef ds:uri="1c0da9a1-d164-4f81-9989-e8511457e9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E96D80-12A9-4D5A-8628-5E4C05A27F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FA7FA6-91A4-468B-BED3-A9E7D219A831}">
  <ds:schemaRefs>
    <ds:schemaRef ds:uri="http://schemas.openxmlformats.org/package/2006/metadata/core-properties"/>
    <ds:schemaRef ds:uri="1c0da9a1-d164-4f81-9989-e8511457e90d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761d684e-c87f-4873-b03a-dbc22a15168d"/>
    <ds:schemaRef ds:uri="http://schemas.microsoft.com/office/2006/documentManagement/typ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17</vt:i4>
      </vt:variant>
    </vt:vector>
  </HeadingPairs>
  <TitlesOfParts>
    <vt:vector size="31" baseType="lpstr">
      <vt:lpstr>Overzicht</vt:lpstr>
      <vt:lpstr>Jan</vt:lpstr>
      <vt:lpstr>Feb</vt:lpstr>
      <vt:lpstr>Mar</vt:lpstr>
      <vt:lpstr>Apr</vt:lpstr>
      <vt:lpstr>Mei</vt:lpstr>
      <vt:lpstr>Jun</vt:lpstr>
      <vt:lpstr>Jul</vt:lpstr>
      <vt:lpstr>Aug</vt:lpstr>
      <vt:lpstr>Sept</vt:lpstr>
      <vt:lpstr>Okt</vt:lpstr>
      <vt:lpstr>Nov</vt:lpstr>
      <vt:lpstr>Dec</vt:lpstr>
      <vt:lpstr>Sheet2</vt:lpstr>
      <vt:lpstr>Apr!Druckbereich</vt:lpstr>
      <vt:lpstr>Aug!Druckbereich</vt:lpstr>
      <vt:lpstr>Dec!Druckbereich</vt:lpstr>
      <vt:lpstr>Feb!Druckbereich</vt:lpstr>
      <vt:lpstr>Jan!Druckbereich</vt:lpstr>
      <vt:lpstr>Jul!Druckbereich</vt:lpstr>
      <vt:lpstr>Jun!Druckbereich</vt:lpstr>
      <vt:lpstr>Mar!Druckbereich</vt:lpstr>
      <vt:lpstr>Mei!Druckbereich</vt:lpstr>
      <vt:lpstr>Nov!Druckbereich</vt:lpstr>
      <vt:lpstr>Okt!Druckbereich</vt:lpstr>
      <vt:lpstr>Overzicht!Druckbereich</vt:lpstr>
      <vt:lpstr>Sept!Druckbereich</vt:lpstr>
      <vt:lpstr>Jaar</vt:lpstr>
      <vt:lpstr>PRF</vt:lpstr>
      <vt:lpstr>TA</vt:lpstr>
      <vt:lpstr>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Homma</dc:creator>
  <cp:lastModifiedBy>JudithReef</cp:lastModifiedBy>
  <cp:lastPrinted>2024-01-31T16:11:57Z</cp:lastPrinted>
  <dcterms:created xsi:type="dcterms:W3CDTF">2022-11-30T15:07:51Z</dcterms:created>
  <dcterms:modified xsi:type="dcterms:W3CDTF">2024-10-14T10:23:40Z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0x010100AAF96D8EBEFD324BA4AF4A742605C5CF</vt:lpwstr>
  </property>
  <property fmtid="{D5CDD505-2E9C-101B-9397-08002B2CF9AE}" pid="3" name="MediaServiceImageTags">
    <vt:lpwstr/>
  </property>
</Properties>
</file>